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66925"/>
  <mc:AlternateContent xmlns:mc="http://schemas.openxmlformats.org/markup-compatibility/2006">
    <mc:Choice Requires="x15">
      <x15ac:absPath xmlns:x15ac="http://schemas.microsoft.com/office/spreadsheetml/2010/11/ac" url="C:\Users\Julianny Carico\Desktop\INTELIGENCIA FINANCIERA Y RIESGO\25. HISTÓRICO DE OPERACIONES EN LAS BOLSAS 2024 2025\"/>
    </mc:Choice>
  </mc:AlternateContent>
  <xr:revisionPtr revIDLastSave="0" documentId="13_ncr:1_{AA6E822D-CCE8-4776-874C-E28467D77EA2}" xr6:coauthVersionLast="47" xr6:coauthVersionMax="47" xr10:uidLastSave="{00000000-0000-0000-0000-000000000000}"/>
  <bookViews>
    <workbookView xWindow="-120" yWindow="-120" windowWidth="24240" windowHeight="13140" xr2:uid="{00000000-000D-0000-FFFF-FFFF00000000}"/>
  </bookViews>
  <sheets>
    <sheet name="TOTAL " sheetId="1" r:id="rId1"/>
    <sheet name="Mercado Primario - Renta Fija" sheetId="8" r:id="rId2"/>
    <sheet name="Mercado Secundar - Renta Fija" sheetId="9" r:id="rId3"/>
    <sheet name="Mercado de Otros Bienes" sheetId="10" r:id="rId4"/>
  </sheets>
  <definedNames>
    <definedName name="_xlnm._FilterDatabase" localSheetId="3" hidden="1">'Mercado de Otros Bienes'!$B$8:$F$177</definedName>
    <definedName name="_xlnm._FilterDatabase" localSheetId="1" hidden="1">'Mercado Primario - Renta Fija'!$B$14:$E$128</definedName>
    <definedName name="_xlnm._FilterDatabase" localSheetId="2" hidden="1">'Mercado Secundar - Renta Fija'!$A$14:$E$15</definedName>
    <definedName name="_xlnm._FilterDatabase" localSheetId="0" hidden="1">'TOTAL '!$B$8:$F$274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2" i="10" l="1"/>
  <c r="AA9" i="1"/>
  <c r="Q9" i="8"/>
  <c r="P9" i="8"/>
  <c r="O9" i="8"/>
  <c r="L12" i="10"/>
  <c r="J12" i="10"/>
  <c r="I12" i="10"/>
  <c r="L15" i="9"/>
  <c r="K15" i="9"/>
  <c r="I15" i="9"/>
  <c r="J160" i="10"/>
  <c r="K160" i="10"/>
  <c r="L160" i="10"/>
  <c r="I160" i="10"/>
  <c r="E268" i="1"/>
  <c r="D268" i="1"/>
  <c r="C268" i="1"/>
  <c r="E263" i="1"/>
  <c r="D263" i="1"/>
  <c r="C263" i="1"/>
  <c r="E262" i="1"/>
  <c r="D262" i="1"/>
  <c r="C262" i="1"/>
  <c r="E258" i="1"/>
  <c r="D258" i="1"/>
  <c r="E257" i="1"/>
  <c r="D257" i="1"/>
  <c r="C257" i="1"/>
  <c r="C255" i="1"/>
  <c r="E255" i="1"/>
  <c r="D255" i="1"/>
  <c r="J220" i="1"/>
  <c r="K15" i="8"/>
  <c r="K14" i="8"/>
  <c r="Z9" i="1" l="1"/>
  <c r="K17" i="8"/>
  <c r="I15" i="10"/>
  <c r="B10" i="10"/>
  <c r="B10" i="8"/>
  <c r="E231" i="1"/>
  <c r="D231" i="1"/>
  <c r="C231" i="1"/>
  <c r="C214" i="1"/>
  <c r="D214" i="1"/>
  <c r="E214" i="1"/>
  <c r="C187" i="1"/>
  <c r="E183" i="1"/>
  <c r="D183" i="1"/>
  <c r="C183" i="1"/>
  <c r="AA10" i="1"/>
  <c r="E225" i="1"/>
  <c r="D225" i="1"/>
  <c r="C225" i="1"/>
  <c r="F13" i="1"/>
  <c r="D187" i="1"/>
  <c r="E187" i="1"/>
  <c r="N10" i="8"/>
  <c r="Y9" i="1" s="1"/>
  <c r="C13" i="1" s="1"/>
  <c r="P10" i="8"/>
  <c r="O10" i="8"/>
  <c r="B12" i="8" a="1"/>
  <c r="B12" i="8" s="1"/>
  <c r="U10" i="1" l="1"/>
  <c r="T9" i="1"/>
  <c r="U9" i="1"/>
  <c r="D13" i="1" s="1"/>
  <c r="T10" i="1"/>
  <c r="V9" i="1"/>
  <c r="X17" i="1" s="1"/>
  <c r="AB6" i="1"/>
  <c r="AA12" i="1"/>
  <c r="Y12" i="1"/>
  <c r="Z12" i="1"/>
  <c r="S10" i="1"/>
  <c r="B12" i="9" a="1"/>
  <c r="B12" i="9" s="1"/>
  <c r="B12" i="10" a="1"/>
  <c r="B12" i="10" s="1"/>
  <c r="E13" i="1" l="1"/>
  <c r="V15" i="1"/>
  <c r="AA17" i="1"/>
  <c r="Z17" i="1"/>
  <c r="W22" i="1"/>
  <c r="Y17" i="1"/>
  <c r="Q1" i="1" l="1"/>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<sst xmlns="http://schemas.openxmlformats.org/spreadsheetml/2006/main" count="78" uniqueCount="58">
  <si>
    <t xml:space="preserve">Fecha </t>
  </si>
  <si>
    <t xml:space="preserve"> Nº. Oper.</t>
  </si>
  <si>
    <t>Ref. $</t>
  </si>
  <si>
    <t>Bs.</t>
  </si>
  <si>
    <t>T9</t>
  </si>
  <si>
    <t>Y9</t>
  </si>
  <si>
    <t>06/01 Día de Reyes</t>
  </si>
  <si>
    <t>* 26/10 Día de José Gregorio Hernández</t>
  </si>
  <si>
    <t>* 08/12 Día de la Inmaculada Concepción</t>
  </si>
  <si>
    <t>01/01 Año Nuevo.</t>
  </si>
  <si>
    <r>
      <rPr>
        <b/>
        <sz val="10"/>
        <color rgb="FF000000"/>
        <rFont val="Arial"/>
        <family val="2"/>
      </rPr>
      <t>Nota 3:</t>
    </r>
    <r>
      <rPr>
        <sz val="10"/>
        <color rgb="FF000000"/>
        <rFont val="Arial"/>
        <family val="2"/>
      </rPr>
      <t xml:space="preserve"> Listado de Feriados Nacionales y Bancarios</t>
    </r>
    <r>
      <rPr>
        <sz val="10"/>
        <color indexed="8"/>
        <rFont val="Arial"/>
        <family val="2"/>
      </rPr>
      <t>:</t>
    </r>
  </si>
  <si>
    <r>
      <rPr>
        <b/>
        <sz val="10"/>
        <color theme="1"/>
        <rFont val="Arial"/>
        <family val="2"/>
      </rPr>
      <t>*</t>
    </r>
    <r>
      <rPr>
        <sz val="10"/>
        <color theme="1"/>
        <rFont val="Arial"/>
        <family val="2"/>
      </rPr>
      <t xml:space="preserve"> (no se ejecuta feriado por ser fin de semana).</t>
    </r>
  </si>
  <si>
    <t xml:space="preserve">12/02 Carnaval </t>
  </si>
  <si>
    <t>* 14/01 Día de la Divina Pastora</t>
  </si>
  <si>
    <t xml:space="preserve">24/07 Natalicio del Libertador </t>
  </si>
  <si>
    <t>* 29/06 Día de San Pedro y San Pablo</t>
  </si>
  <si>
    <t xml:space="preserve">24/12 Feriado Nacional </t>
  </si>
  <si>
    <t xml:space="preserve">25/12 Natividad de Nuestro Señor </t>
  </si>
  <si>
    <t xml:space="preserve">28/03 Semana Santa </t>
  </si>
  <si>
    <t>19/04 Declaración de la Independencia</t>
  </si>
  <si>
    <t xml:space="preserve">01/05 Día del Trabajador </t>
  </si>
  <si>
    <t xml:space="preserve">29/03 Semana Santa </t>
  </si>
  <si>
    <t>13/05 Ascensión del Señor (jueves 09 de mayo)</t>
  </si>
  <si>
    <t xml:space="preserve"> 03/06 Corpus Christi (jueves 30 de mayo)</t>
  </si>
  <si>
    <t xml:space="preserve">05/07 Día de la Independencia </t>
  </si>
  <si>
    <t xml:space="preserve">24/06 Batalla de Carabobo </t>
  </si>
  <si>
    <t>17/06 Día de San Antonio (jueves 13 de junio)</t>
  </si>
  <si>
    <t>19/08 Asunción de Nuestra Señora (jueves 15 de agosto)</t>
  </si>
  <si>
    <t>31/12 Feriado Nacional</t>
  </si>
  <si>
    <t>16/09 Día de la Virgen de Coromoto  (miércoles 11 de septiembre)</t>
  </si>
  <si>
    <t>04/11 Día de todos los Santos (viernes 1° de noviembre)</t>
  </si>
  <si>
    <t>18/11 Día de la Virgen del Rosario de Chiquinquirá</t>
  </si>
  <si>
    <t xml:space="preserve">12/10 Día de la Resistencia Indígena </t>
  </si>
  <si>
    <t>19/03 Día de San José</t>
  </si>
  <si>
    <t>13/02 Carnaval</t>
  </si>
  <si>
    <r>
      <rPr>
        <b/>
        <sz val="10"/>
        <color rgb="FF000000"/>
        <rFont val="Arial"/>
        <family val="2"/>
      </rPr>
      <t>Nota 2:</t>
    </r>
    <r>
      <rPr>
        <sz val="10"/>
        <color indexed="8"/>
        <rFont val="Arial"/>
        <family val="2"/>
      </rPr>
      <t xml:space="preserve"> Ref. $ equivale al Tipo de Cambio Oficial de las operaciones en moneda extranjera transadas en las mesas de cambio de los operadores cambiarios, según lo establecido en el artículo 9 del Convenio Cambiario N° 1 Parágrafo Primero y el artículo 3 de la Resolución N° 19-05-01. </t>
    </r>
  </si>
  <si>
    <t>-Todos los Mercados-</t>
  </si>
  <si>
    <r>
      <rPr>
        <b/>
        <sz val="10"/>
        <color rgb="FF000000"/>
        <rFont val="Arial"/>
        <family val="2"/>
      </rPr>
      <t>Nota 1:</t>
    </r>
    <r>
      <rPr>
        <sz val="10"/>
        <color indexed="8"/>
        <rFont val="Arial"/>
        <family val="2"/>
      </rPr>
      <t xml:space="preserve"> Todos los mercados tipifican tres (03) segmentos: Mercado Primario de Renta Fija, Mercado Secundario de Renta Fija y Mercado de Otros Bienes.</t>
    </r>
  </si>
  <si>
    <t>1.- Mercado Primario de Renta Fija:  Mercado donde se emiten y se venden por primera vez los títulos de renta fija. En este caso, los emisores son empresas que buscan obtener financiamiento a través de la venta de instrumentos como papeles comerciales, obligaciones quirografarias, Valorem, entre otros. Estos títulos tienen un plazo y un interés fijo establecido, y los inversores pueden comprarlos directamente a través de una casa de bolsa.</t>
  </si>
  <si>
    <t>2.- Mercado Secundario de Renta Fija:  Denominado también "Mercado de Negociación", luego que los títulos fueron emitidos en el mercado primario, los inversionistas pueden comprar títulos de renta fija a otros inversores que buscan venderlos antes de su vencimiento. Esto permite una mayor liquidez en la inversión, toda vez que los inversionistas no tienen que esperar hasta el vencimiento para recuperar su dinero.</t>
  </si>
  <si>
    <t>*</t>
  </si>
  <si>
    <t>* En 2024 no se han registrado operaciones en el Mercado Secundario de Renta Fija</t>
  </si>
  <si>
    <t>Mercado Primario de Renta Fija</t>
  </si>
  <si>
    <t>Mercado de Otros Bienes</t>
  </si>
  <si>
    <t>}</t>
  </si>
  <si>
    <r>
      <rPr>
        <b/>
        <sz val="10"/>
        <color theme="1"/>
        <rFont val="Arial"/>
        <family val="2"/>
      </rPr>
      <t>Fuente:</t>
    </r>
    <r>
      <rPr>
        <sz val="10"/>
        <color theme="1"/>
        <rFont val="Arial"/>
        <family val="2"/>
      </rPr>
      <t xml:space="preserve"> Sistema Bursátil 360 de la Bolsa Pública Valores Bicentenaria y cálculos propios de la Superintendencia Nacional de Valores.</t>
    </r>
  </si>
  <si>
    <t>3.- Mercado de Otros Bienes:  Autorizada por la Superintendencia Nacional de Valores a través de la circular Nro. DSNV/GCI/000014, de fecha 16 de agosto de 2023, y operado a través del Programa de Bursatilización al Contado (PBC), consiste en un instrumento financiero distinto a aquellos de oferta pública, dirigido a personas naturales y jurídicas deudoras y/o acreedoras de cuentas por pagar y/o por cobrar resultantes de la compraventa de bienes o servicios de origen y destino igual o distinto al agrícola. Consiste en el pago a través de la Bolsa a los acreedores de dichas cuentas mediante el procedimiento de bursatilización de la operación financiera, al registrar en la plataforma que la Bolsa disponga para tales fines de los documentos contentivos de los derechos de crédito del proveedor y ajustando su liquidación al procedimiento establecido por la Bolsa, bajo parámetros de transparencia, efectividad, eficiencia y apego a la Ley.</t>
  </si>
  <si>
    <t xml:space="preserve">Bolsa Pública de Valores Bicentenaria                                                                                     </t>
  </si>
  <si>
    <t xml:space="preserve">Montos transados (En Bs. y Ref. $)                         </t>
  </si>
  <si>
    <t>Año 2023/2024/2025</t>
  </si>
  <si>
    <t>Ref. EUR</t>
  </si>
  <si>
    <t xml:space="preserve">Montos transados (En Bs. y Ref.EUR)                         </t>
  </si>
  <si>
    <t>Mercado Secundario</t>
  </si>
  <si>
    <t xml:space="preserve">Montos transados (En Bs. , Ref. USD y Ref. EUR)                         </t>
  </si>
  <si>
    <t xml:space="preserve">Montos transados (En Bs., Ref. USD y Ref. EUR)                         </t>
  </si>
  <si>
    <t>Año 2023/2024/2025/2026</t>
  </si>
  <si>
    <t xml:space="preserve"> </t>
  </si>
  <si>
    <t>Última actualización: 20/08/2026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</si>
</sst>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quot;$&quot;#,##0\ ;\(&quot;$&quot;#,##0\)"/>
    <numFmt numFmtId="166" formatCode="#,##0.00000"/>
  </numFmts>
  <fonts count="20" x14ac:knownFonts="1">
    <font>
      <sz val="11"/>
      <color theme="1"/>
      <name val="Calibri"/>
      <family val="2"/>
      <scheme val="minor"/>
    </font>
    <font>
      <sz val="10"/>
      <color theme="1"/>
      <name val="Arial"/>
      <family val="2"/>
    </font>
    <font>
      <sz val="10"/>
      <name val="Arial"/>
      <family val="2"/>
    </font>
    <font>
      <sz val="10"/>
      <color theme="0"/>
      <name val="Arial"/>
      <family val="2"/>
    </font>
    <font>
      <sz val="10"/>
      <color theme="0" tint="-0.249977111117893"/>
      <name val="Arial"/>
      <family val="2"/>
    </font>
    <font>
      <b/>
      <sz val="12"/>
      <color indexed="8"/>
      <name val="Arial"/>
      <family val="2"/>
    </font>
    <font>
      <b/>
      <sz val="11"/>
      <color theme="1"/>
      <name val="Arial"/>
      <family val="2"/>
    </font>
    <font>
      <sz val="10"/>
      <color indexed="22"/>
      <name val="Arial"/>
      <family val="2"/>
    </font>
    <font>
      <b/>
      <sz val="18"/>
      <color indexed="22"/>
      <name val="Arial"/>
      <family val="2"/>
    </font>
    <font>
      <b/>
      <sz val="12"/>
      <color indexed="22"/>
      <name val="Arial"/>
      <family val="2"/>
    </font>
    <font>
      <sz val="10"/>
      <color indexed="8"/>
      <name val="Arial"/>
      <family val="2"/>
    </font>
    <font>
      <sz val="10"/>
      <color indexed="22"/>
      <name val="Arial"/>
      <family val="2"/>
    </font>
    <font>
      <b/>
      <sz val="10"/>
      <color rgb="FF000000"/>
      <name val="Arial"/>
      <family val="2"/>
    </font>
    <font>
      <sz val="10"/>
      <color rgb="FF000000"/>
      <name val="Arial"/>
      <family val="2"/>
    </font>
    <font>
      <b/>
      <sz val="10"/>
      <color theme="1"/>
      <name val="Arial"/>
      <family val="2"/>
    </font>
    <font>
      <b/>
      <sz val="14"/>
      <color theme="1"/>
      <name val="Arial"/>
      <family val="2"/>
    </font>
    <font>
      <sz val="11"/>
      <color theme="1"/>
      <name val="Calibri"/>
      <family val="2"/>
      <scheme val="minor"/>
    </font>
    <font>
      <sz val="10"/>
      <color rgb="FFFF0000"/>
      <name val="Arial"/>
      <family val="2"/>
    </font>
    <font>
      <sz val="10"/>
      <color theme="4"/>
      <name val="Arial"/>
      <family val="2"/>
    </font>
    <font>
      <b/>
      <sz val="11"/>
      <name val="Arial"/>
      <family val="2"/>
    </font>
  </fonts>
  <fills count="3">
    <fill>
      <patternFill patternType="none"/>
    </fill>
    <fill>
      <patternFill patternType="gray125"/>
    </fill>
    <fill>
      <patternFill patternType="solid">
        <fgColor theme="0"/>
        <bgColor indexed="64"/>
      </patternFill>
    </fill>
  </fills>
  <borders count="5">
    <border>
      <left/>
      <right/>
      <top/>
      <bottom/>
      <diagonal/>
    </border>
    <border>
      <left/>
      <right/>
      <top style="hair">
        <color indexed="64"/>
      </top>
      <bottom style="hair">
        <color indexed="64"/>
      </bottom>
      <diagonal/>
    </border>
    <border>
      <left/>
      <right/>
      <top style="thin">
        <color indexed="64"/>
      </top>
      <bottom style="double">
        <color indexed="64"/>
      </bottom>
      <diagonal/>
    </border>
    <border>
      <left/>
      <right/>
      <top style="double">
        <color indexed="64"/>
      </top>
      <bottom/>
      <diagonal/>
    </border>
    <border>
      <left/>
      <right/>
      <top style="hair">
        <color indexed="64"/>
      </top>
      <bottom/>
      <diagonal/>
    </border>
  </borders>
  <cellStyleXfs count="12">
    <xf numFmtId="0" fontId="0" fillId="0" borderId="0"/>
    <xf numFmtId="0" fontId="2"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11" fillId="0" borderId="0" applyFont="0" applyFill="0" applyBorder="0" applyAlignment="0" applyProtection="0"/>
    <xf numFmtId="2" fontId="11" fillId="0" borderId="0" applyFont="0" applyFill="0" applyBorder="0" applyAlignment="0" applyProtection="0"/>
    <xf numFmtId="4" fontId="11" fillId="0" borderId="0" applyFont="0" applyFill="0" applyBorder="0" applyAlignment="0" applyProtection="0"/>
    <xf numFmtId="165" fontId="11" fillId="0" borderId="0" applyFont="0" applyFill="0" applyBorder="0" applyAlignment="0" applyProtection="0"/>
    <xf numFmtId="3" fontId="11" fillId="0" borderId="0" applyFont="0" applyFill="0" applyBorder="0" applyAlignment="0" applyProtection="0"/>
    <xf numFmtId="0" fontId="11" fillId="0" borderId="3" applyNumberFormat="0" applyFont="0" applyFill="0" applyAlignment="0" applyProtection="0"/>
    <xf numFmtId="43" fontId="16" fillId="0" borderId="0" applyFont="0" applyFill="0" applyBorder="0" applyAlignment="0" applyProtection="0"/>
  </cellStyleXfs>
  <cellXfs count="47">
    <xf numFmtId="0" fontId="0" fillId="0" borderId="0" xfId="0"/>
    <xf numFmtId="14" fontId="1" fillId="0" borderId="0" xfId="0" applyNumberFormat="1" applyFont="1"/>
    <xf numFmtId="0" fontId="1" fillId="0" borderId="0" xfId="0" applyFont="1"/>
    <xf numFmtId="14" fontId="1" fillId="0" borderId="1" xfId="0" applyNumberFormat="1" applyFont="1" applyBorder="1"/>
    <xf numFmtId="0" fontId="1" fillId="0" borderId="1" xfId="0" applyFont="1" applyBorder="1"/>
    <xf numFmtId="4" fontId="1" fillId="0" borderId="1" xfId="0" applyNumberFormat="1" applyFont="1" applyBorder="1"/>
    <xf numFmtId="0" fontId="3" fillId="0" borderId="0" xfId="0" applyFont="1"/>
    <xf numFmtId="0" fontId="4" fillId="0" borderId="0" xfId="0" applyFont="1"/>
    <xf numFmtId="164" fontId="5" fillId="2" borderId="2" xfId="1" applyNumberFormat="1" applyFont="1" applyFill="1" applyBorder="1" applyAlignment="1">
      <alignment horizontal="center" vertical="center"/>
    </xf>
    <xf numFmtId="14" fontId="6" fillId="0" borderId="0" xfId="0" applyNumberFormat="1" applyFont="1"/>
    <xf numFmtId="164" fontId="10" fillId="0" borderId="0" xfId="1" quotePrefix="1" applyNumberFormat="1" applyFont="1" applyAlignment="1">
      <alignment vertical="center" wrapText="1"/>
    </xf>
    <xf numFmtId="0" fontId="1" fillId="0" borderId="0" xfId="0" applyFont="1" applyAlignment="1">
      <alignment horizontal="right"/>
    </xf>
    <xf numFmtId="0" fontId="2" fillId="0" borderId="0" xfId="0" applyFont="1"/>
    <xf numFmtId="4" fontId="1" fillId="0" borderId="0" xfId="0" applyNumberFormat="1" applyFont="1"/>
    <xf numFmtId="43" fontId="1" fillId="0" borderId="0" xfId="11" applyFont="1"/>
    <xf numFmtId="43" fontId="1" fillId="0" borderId="0" xfId="0" applyNumberFormat="1" applyFont="1"/>
    <xf numFmtId="0" fontId="17" fillId="0" borderId="0" xfId="0" applyFont="1"/>
    <xf numFmtId="43" fontId="1" fillId="0" borderId="1" xfId="11" applyFont="1" applyBorder="1"/>
    <xf numFmtId="0" fontId="3" fillId="2" borderId="0" xfId="0" applyFont="1" applyFill="1"/>
    <xf numFmtId="164" fontId="10" fillId="0" borderId="0" xfId="1" quotePrefix="1" applyNumberFormat="1" applyFont="1" applyAlignment="1">
      <alignment horizontal="left" vertical="center" wrapText="1"/>
    </xf>
    <xf numFmtId="0" fontId="17" fillId="2" borderId="0" xfId="0" applyFont="1" applyFill="1"/>
    <xf numFmtId="14" fontId="2" fillId="0" borderId="1" xfId="0" applyNumberFormat="1" applyFont="1" applyBorder="1"/>
    <xf numFmtId="43" fontId="17" fillId="0" borderId="0" xfId="0" applyNumberFormat="1" applyFont="1"/>
    <xf numFmtId="2" fontId="3" fillId="0" borderId="0" xfId="0" applyNumberFormat="1" applyFont="1"/>
    <xf numFmtId="4" fontId="3" fillId="0" borderId="0" xfId="0" applyNumberFormat="1" applyFont="1"/>
    <xf numFmtId="3" fontId="3" fillId="0" borderId="0" xfId="0" applyNumberFormat="1" applyFont="1"/>
    <xf numFmtId="43" fontId="3" fillId="0" borderId="0" xfId="11" applyFont="1"/>
    <xf numFmtId="43" fontId="3" fillId="0" borderId="0" xfId="0" applyNumberFormat="1" applyFont="1"/>
    <xf numFmtId="43" fontId="3" fillId="2" borderId="0" xfId="0" applyNumberFormat="1" applyFont="1" applyFill="1"/>
    <xf numFmtId="4" fontId="3" fillId="2" borderId="0" xfId="0" applyNumberFormat="1" applyFont="1" applyFill="1"/>
    <xf numFmtId="3" fontId="3" fillId="2" borderId="0" xfId="0" applyNumberFormat="1" applyFont="1" applyFill="1"/>
    <xf numFmtId="43" fontId="3" fillId="2" borderId="0" xfId="11" applyFont="1" applyFill="1"/>
    <xf numFmtId="0" fontId="18" fillId="0" borderId="0" xfId="0" applyFont="1"/>
    <xf numFmtId="166" fontId="1" fillId="0" borderId="1" xfId="0" applyNumberFormat="1" applyFont="1" applyBorder="1"/>
    <xf numFmtId="14" fontId="1" fillId="0" borderId="4" xfId="0" applyNumberFormat="1" applyFont="1" applyBorder="1"/>
    <xf numFmtId="0" fontId="1" fillId="0" borderId="4" xfId="0" applyFont="1" applyBorder="1"/>
    <xf numFmtId="4" fontId="1" fillId="0" borderId="4" xfId="0" applyNumberFormat="1" applyFont="1" applyBorder="1"/>
    <xf numFmtId="14" fontId="15" fillId="0" borderId="0" xfId="0" applyNumberFormat="1" applyFont="1" applyAlignment="1">
      <alignment horizontal="center" wrapText="1"/>
    </xf>
    <xf numFmtId="14" fontId="6" fillId="0" borderId="0" xfId="0" applyNumberFormat="1" applyFont="1" applyAlignment="1">
      <alignment horizontal="center" wrapText="1"/>
    </xf>
    <xf numFmtId="164" fontId="10" fillId="0" borderId="0" xfId="1" quotePrefix="1" applyNumberFormat="1" applyFont="1" applyAlignment="1">
      <alignment horizontal="left" vertical="center" wrapText="1"/>
    </xf>
    <xf numFmtId="49" fontId="6" fillId="0" borderId="0" xfId="0" applyNumberFormat="1" applyFont="1" applyAlignment="1">
      <alignment horizontal="center"/>
    </xf>
    <xf numFmtId="14" fontId="6" fillId="0" borderId="0" xfId="0" applyNumberFormat="1" applyFont="1" applyAlignment="1">
      <alignment horizontal="center"/>
    </xf>
    <xf numFmtId="164" fontId="10" fillId="0" borderId="0" xfId="1" quotePrefix="1" applyNumberFormat="1" applyFont="1" applyAlignment="1">
      <alignment horizontal="left" vertical="top" wrapText="1" indent="1"/>
    </xf>
    <xf numFmtId="49" fontId="19" fillId="0" borderId="0" xfId="0" applyNumberFormat="1" applyFont="1" applyAlignment="1">
      <alignment horizontal="center"/>
    </xf>
    <xf numFmtId="0" fontId="6" fillId="0" borderId="0" xfId="0" applyFont="1" applyAlignment="1">
      <alignment horizontal="center"/>
    </xf>
    <xf numFmtId="164" fontId="10" fillId="0" borderId="4" xfId="1" quotePrefix="1" applyNumberFormat="1" applyFont="1" applyBorder="1" applyAlignment="1">
      <alignment horizontal="left" vertical="center" wrapText="1"/>
    </xf>
    <xf numFmtId="43" fontId="2" fillId="0" borderId="0" xfId="11" applyFont="1"/>
  </cellXfs>
  <cellStyles count="12">
    <cellStyle name="Cabecera 1" xfId="3" xr:uid="{00000000-0005-0000-0000-000000000000}"/>
    <cellStyle name="Cabecera 2" xfId="4" xr:uid="{00000000-0005-0000-0000-000001000000}"/>
    <cellStyle name="Fecha" xfId="5" xr:uid="{00000000-0005-0000-0000-000002000000}"/>
    <cellStyle name="Fijo" xfId="6" xr:uid="{00000000-0005-0000-0000-000003000000}"/>
    <cellStyle name="Millares" xfId="11" builtinId="3"/>
    <cellStyle name="Millares 2" xfId="7" xr:uid="{00000000-0005-0000-0000-000005000000}"/>
    <cellStyle name="Monetario0" xfId="8" xr:uid="{00000000-0005-0000-0000-000006000000}"/>
    <cellStyle name="Normal" xfId="0" builtinId="0"/>
    <cellStyle name="Normal 2" xfId="2" xr:uid="{00000000-0005-0000-0000-000008000000}"/>
    <cellStyle name="Normal_serie1950conbasedic2007100" xfId="1" xr:uid="{00000000-0005-0000-0000-000009000000}"/>
    <cellStyle name="Punto0" xfId="9" xr:uid="{00000000-0005-0000-0000-00000A000000}"/>
    <cellStyle name="Total 2" xfId="10" xr:uid="{00000000-0005-0000-0000-00000B000000}"/>
  </cellStyles>
  <dxfs count="4">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7</xdr:col>
      <xdr:colOff>747182</xdr:colOff>
      <xdr:row>6</xdr:row>
      <xdr:rowOff>84390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762000" y="317500"/>
          <a:ext cx="6822015" cy="7193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455083</xdr:colOff>
      <xdr:row>6</xdr:row>
      <xdr:rowOff>83155</xdr:rowOff>
    </xdr:to>
    <xdr:pic>
      <xdr:nvPicPr>
        <xdr:cNvPr id="3" name="Imagen 2">
          <a:extLst>
            <a:ext uri="{FF2B5EF4-FFF2-40B4-BE49-F238E27FC236}">
              <a16:creationId xmlns:a16="http://schemas.microsoft.com/office/drawing/2014/main" id="{05C8A1B5-3207-4851-A894-C705913D273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158750"/>
          <a:ext cx="8212666" cy="8769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285750</xdr:colOff>
      <xdr:row>1</xdr:row>
      <xdr:rowOff>95250</xdr:rowOff>
    </xdr:from>
    <xdr:to>
      <xdr:col>9</xdr:col>
      <xdr:colOff>95249</xdr:colOff>
      <xdr:row>6</xdr:row>
      <xdr:rowOff>178405</xdr:rowOff>
    </xdr:to>
    <xdr:pic>
      <xdr:nvPicPr>
        <xdr:cNvPr id="3" name="Imagen 2">
          <a:extLst>
            <a:ext uri="{FF2B5EF4-FFF2-40B4-BE49-F238E27FC236}">
              <a16:creationId xmlns:a16="http://schemas.microsoft.com/office/drawing/2014/main" id="{167E2739-DEE3-4AA0-A465-CFA07EA6AE5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85750" y="254000"/>
          <a:ext cx="8212666" cy="8769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253999</xdr:colOff>
      <xdr:row>6</xdr:row>
      <xdr:rowOff>83155</xdr:rowOff>
    </xdr:to>
    <xdr:pic>
      <xdr:nvPicPr>
        <xdr:cNvPr id="3" name="Imagen 2">
          <a:extLst>
            <a:ext uri="{FF2B5EF4-FFF2-40B4-BE49-F238E27FC236}">
              <a16:creationId xmlns:a16="http://schemas.microsoft.com/office/drawing/2014/main" id="{D4C854F3-2CF1-458E-91E1-DCD258A654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158750"/>
          <a:ext cx="8212666" cy="8769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tabColor theme="4" tint="-0.499984740745262"/>
  </sheetPr>
  <dimension ref="B1:AE479"/>
  <sheetViews>
    <sheetView showGridLines="0" tabSelected="1" zoomScale="90" zoomScaleNormal="90" workbookViewId="0">
      <selection activeCell="J34" sqref="J34"/>
    </sheetView>
  </sheetViews>
  <sheetFormatPr baseColWidth="10" defaultRowHeight="12.75" x14ac:dyDescent="0.2"/>
  <cols>
    <col min="1" max="1" width="11.42578125" style="2"/>
    <col min="2" max="2" width="11.5703125" style="1" bestFit="1" customWidth="1"/>
    <col min="3" max="3" width="15.140625" style="2" customWidth="1"/>
    <col min="4" max="5" width="20" style="2" customWidth="1"/>
    <col min="6" max="6" width="13" style="2" bestFit="1" customWidth="1"/>
    <col min="7" max="7" width="11.42578125" style="2"/>
    <col min="8" max="8" width="13.5703125" style="2" bestFit="1" customWidth="1"/>
    <col min="9" max="9" width="15.140625" style="2" customWidth="1"/>
    <col min="10" max="11" width="20" style="2" customWidth="1"/>
    <col min="12" max="12" width="13" style="2" bestFit="1" customWidth="1"/>
    <col min="13" max="14" width="11.42578125" style="2"/>
    <col min="15" max="15" width="12.5703125" style="2" bestFit="1" customWidth="1"/>
    <col min="16" max="18" width="11.42578125" style="2"/>
    <col min="19" max="19" width="11.5703125" style="2" bestFit="1" customWidth="1"/>
    <col min="20" max="20" width="14.7109375" style="2" bestFit="1" customWidth="1"/>
    <col min="21" max="21" width="16" style="2" bestFit="1" customWidth="1"/>
    <col min="22" max="22" width="14.85546875" style="2" bestFit="1" customWidth="1"/>
    <col min="23" max="24" width="11.42578125" style="2"/>
    <col min="25" max="25" width="13.140625" style="2" bestFit="1" customWidth="1"/>
    <col min="26" max="26" width="19.85546875" style="2" customWidth="1"/>
    <col min="27" max="27" width="13.42578125" style="2" bestFit="1" customWidth="1"/>
    <col min="28" max="28" width="15.7109375" style="2" bestFit="1" customWidth="1"/>
    <col min="29" max="16384" width="11.42578125" style="2"/>
  </cols>
  <sheetData>
    <row r="1" spans="2:31" x14ac:dyDescent="0.2">
      <c r="H1" s="12"/>
      <c r="P1" s="12"/>
      <c r="Q1" s="6">
        <f ca="1">+Q1:AD25</f>
        <v>0</v>
      </c>
      <c r="R1" s="6"/>
      <c r="S1" s="6"/>
      <c r="T1" s="6" t="s">
        <v>4</v>
      </c>
      <c r="U1" s="6"/>
      <c r="V1" s="6"/>
      <c r="W1" s="6"/>
      <c r="X1" s="6"/>
      <c r="Y1" s="6" t="s">
        <v>5</v>
      </c>
      <c r="Z1" s="6"/>
      <c r="AA1" s="6"/>
      <c r="AB1" s="6"/>
      <c r="AC1" s="6"/>
      <c r="AD1" s="12"/>
      <c r="AE1" s="12"/>
    </row>
    <row r="2" spans="2:31" x14ac:dyDescent="0.2">
      <c r="H2" s="12"/>
      <c r="P2" s="12"/>
      <c r="Q2" s="6"/>
      <c r="R2" s="6"/>
      <c r="S2" s="6"/>
      <c r="T2" s="6"/>
      <c r="U2" s="6"/>
      <c r="V2" s="6"/>
      <c r="W2" s="6"/>
      <c r="X2" s="6"/>
      <c r="Y2" s="6"/>
      <c r="Z2" s="6"/>
      <c r="AA2" s="6"/>
      <c r="AB2" s="6"/>
      <c r="AC2" s="6"/>
      <c r="AD2" s="12"/>
      <c r="AE2" s="12"/>
    </row>
    <row r="3" spans="2:31" x14ac:dyDescent="0.2">
      <c r="H3" s="12"/>
      <c r="J3" s="16"/>
      <c r="K3" s="16"/>
      <c r="L3" s="16"/>
      <c r="M3" s="16"/>
      <c r="N3" s="16"/>
      <c r="O3" s="16"/>
      <c r="P3" s="12"/>
      <c r="Q3" s="6"/>
      <c r="R3" s="6"/>
      <c r="S3" s="6"/>
      <c r="T3" s="6"/>
      <c r="U3" s="6"/>
      <c r="V3" s="6"/>
      <c r="W3" s="6"/>
      <c r="X3" s="6"/>
      <c r="Y3" s="6"/>
      <c r="Z3" s="6"/>
      <c r="AA3" s="6"/>
      <c r="AB3" s="6"/>
      <c r="AC3" s="6"/>
      <c r="AD3" s="12"/>
      <c r="AE3" s="12"/>
    </row>
    <row r="4" spans="2:31" x14ac:dyDescent="0.2">
      <c r="H4" s="12"/>
      <c r="J4" s="16"/>
      <c r="K4" s="16"/>
      <c r="L4" s="16"/>
      <c r="M4" s="16"/>
      <c r="N4" s="16"/>
      <c r="O4" s="16"/>
      <c r="P4" s="12"/>
      <c r="Q4" s="6"/>
      <c r="R4" s="6"/>
      <c r="S4" s="6"/>
      <c r="T4" s="6"/>
      <c r="U4" s="6"/>
      <c r="V4" s="6"/>
      <c r="W4" s="6"/>
      <c r="X4" s="6"/>
      <c r="Y4" s="6"/>
      <c r="Z4" s="6"/>
      <c r="AA4" s="6"/>
      <c r="AB4" s="6"/>
      <c r="AC4" s="6"/>
      <c r="AD4" s="12"/>
      <c r="AE4" s="12"/>
    </row>
    <row r="5" spans="2:31" x14ac:dyDescent="0.2">
      <c r="H5" s="12"/>
      <c r="J5" s="16"/>
      <c r="K5" s="16"/>
      <c r="L5" s="16"/>
      <c r="M5" s="16"/>
      <c r="N5" s="16"/>
      <c r="O5" s="16"/>
      <c r="P5" s="12"/>
      <c r="Q5" s="6"/>
      <c r="R5" s="6"/>
      <c r="S5" s="6"/>
      <c r="T5" s="6"/>
      <c r="U5" s="6"/>
      <c r="V5" s="6"/>
      <c r="W5" s="6"/>
      <c r="X5" s="6"/>
      <c r="Y5" s="6"/>
      <c r="Z5" s="6"/>
      <c r="AA5" s="6"/>
      <c r="AB5" s="6"/>
      <c r="AC5" s="6"/>
      <c r="AD5" s="12"/>
      <c r="AE5" s="12"/>
    </row>
    <row r="6" spans="2:31" x14ac:dyDescent="0.2">
      <c r="H6" s="12"/>
      <c r="J6" s="16"/>
      <c r="K6" s="16"/>
      <c r="L6" s="16"/>
      <c r="M6" s="16"/>
      <c r="N6" s="16"/>
      <c r="O6" s="16"/>
      <c r="P6" s="12"/>
      <c r="Q6" s="6"/>
      <c r="R6" s="18"/>
      <c r="S6" s="18"/>
      <c r="T6" s="18"/>
      <c r="U6" s="18"/>
      <c r="V6" s="18"/>
      <c r="W6" s="18"/>
      <c r="X6" s="18"/>
      <c r="Y6" s="18"/>
      <c r="Z6" s="18"/>
      <c r="AA6" s="18"/>
      <c r="AB6" s="28">
        <f>'Mercado Primario - Renta Fija'!P9+'Mercado de Otros Bienes'!I12</f>
        <v>649153261.64939213</v>
      </c>
      <c r="AC6" s="18"/>
      <c r="AD6" s="12"/>
      <c r="AE6" s="12"/>
    </row>
    <row r="7" spans="2:31" ht="15" customHeight="1" x14ac:dyDescent="0.25">
      <c r="B7" s="9"/>
      <c r="C7" s="9"/>
      <c r="D7" s="9"/>
      <c r="E7" s="9"/>
      <c r="H7" s="12"/>
      <c r="J7" s="16"/>
      <c r="K7" s="16"/>
      <c r="L7" s="16"/>
      <c r="M7" s="16"/>
      <c r="N7" s="16"/>
      <c r="O7" s="16"/>
      <c r="P7" s="12"/>
      <c r="Q7" s="6"/>
      <c r="R7" s="18"/>
      <c r="S7" s="18"/>
      <c r="T7" s="18"/>
      <c r="U7" s="18"/>
      <c r="V7" s="18"/>
      <c r="W7" s="18"/>
      <c r="X7" s="18"/>
      <c r="Y7" s="18"/>
      <c r="Z7" s="18"/>
      <c r="AA7" s="18"/>
      <c r="AB7" s="18"/>
      <c r="AC7" s="18"/>
      <c r="AD7" s="12"/>
      <c r="AE7" s="12"/>
    </row>
    <row r="8" spans="2:31" ht="21" customHeight="1" x14ac:dyDescent="0.25">
      <c r="B8" s="37" t="s">
        <v>47</v>
      </c>
      <c r="C8" s="37"/>
      <c r="D8" s="37"/>
      <c r="E8" s="37"/>
      <c r="H8" s="12"/>
      <c r="J8" s="16"/>
      <c r="K8" s="16"/>
      <c r="L8" s="16"/>
      <c r="M8" s="16"/>
      <c r="N8" s="16"/>
      <c r="O8" s="16"/>
      <c r="P8" s="12"/>
      <c r="Q8" s="6"/>
      <c r="R8" s="18"/>
      <c r="S8" s="18"/>
      <c r="T8" s="18"/>
      <c r="U8" s="18"/>
      <c r="V8" s="18"/>
      <c r="W8" s="18"/>
      <c r="X8" s="18"/>
      <c r="Y8" s="18"/>
      <c r="Z8" s="18"/>
      <c r="AA8" s="18"/>
      <c r="AB8" s="18"/>
      <c r="AC8" s="18"/>
      <c r="AD8" s="12"/>
      <c r="AE8" s="12"/>
    </row>
    <row r="9" spans="2:31" ht="17.25" customHeight="1" x14ac:dyDescent="0.25">
      <c r="B9" s="38" t="s">
        <v>53</v>
      </c>
      <c r="C9" s="38"/>
      <c r="D9" s="38"/>
      <c r="E9" s="38"/>
      <c r="H9" s="12"/>
      <c r="I9" s="16"/>
      <c r="J9" s="16"/>
      <c r="K9" s="16"/>
      <c r="L9" s="16"/>
      <c r="M9" s="16"/>
      <c r="N9" s="16"/>
      <c r="O9" s="16"/>
      <c r="P9" s="12"/>
      <c r="Q9" s="6"/>
      <c r="R9" s="18"/>
      <c r="S9" s="18"/>
      <c r="T9" s="31">
        <f>SUM(C15:C544)</f>
        <v>1150</v>
      </c>
      <c r="U9" s="31">
        <f>SUM(D15:D544)</f>
        <v>649276185.95739198</v>
      </c>
      <c r="V9" s="31">
        <f>SUM(E15:E544)</f>
        <v>6442776.3278185083</v>
      </c>
      <c r="W9" s="18"/>
      <c r="X9" s="18"/>
      <c r="Y9" s="28">
        <f>SUM('Mercado Primario - Renta Fija'!N10+'Mercado Secundar - Renta Fija'!I15+'Mercado de Otros Bienes'!H12)</f>
        <v>1150</v>
      </c>
      <c r="Z9" s="29">
        <f>SUM('Mercado Primario - Renta Fija'!P9+'Mercado Secundar - Renta Fija'!K15+'Mercado de Otros Bienes'!I12)</f>
        <v>649276185.95939219</v>
      </c>
      <c r="AA9" s="29">
        <f>SUM('Mercado Primario - Renta Fija'!E15:E1058)+SUM('Mercado Secundar - Renta Fija'!E15:E1000)+SUM('Mercado de Otros Bienes'!E15:E1059)</f>
        <v>6442776.3274096064</v>
      </c>
      <c r="AB9" s="18"/>
      <c r="AC9" s="18"/>
      <c r="AD9" s="12"/>
      <c r="AE9" s="12"/>
    </row>
    <row r="10" spans="2:31" ht="17.25" customHeight="1" x14ac:dyDescent="0.25">
      <c r="B10" s="41" t="s">
        <v>55</v>
      </c>
      <c r="C10" s="41"/>
      <c r="D10" s="41"/>
      <c r="E10" s="41"/>
      <c r="H10" s="12"/>
      <c r="I10" s="16"/>
      <c r="J10" s="16"/>
      <c r="K10" s="16"/>
      <c r="L10" s="16"/>
      <c r="M10" s="16"/>
      <c r="N10" s="16"/>
      <c r="O10" s="16"/>
      <c r="P10" s="12"/>
      <c r="Q10" s="6"/>
      <c r="R10" s="18"/>
      <c r="S10" s="18">
        <f>SUM(C15:C1048576)</f>
        <v>1150</v>
      </c>
      <c r="T10" s="29">
        <f>SUM(D15:D1048576)</f>
        <v>649276185.95739198</v>
      </c>
      <c r="U10" s="29">
        <f>SUM(E15:E1048576)</f>
        <v>6442776.3278185083</v>
      </c>
      <c r="V10" s="30"/>
      <c r="W10" s="18"/>
      <c r="X10" s="18"/>
      <c r="Y10" s="28"/>
      <c r="Z10" s="28"/>
      <c r="AA10" s="28">
        <f>'Mercado Primario - Renta Fija'!Q9+'Mercado Secundar - Renta Fija'!E15+'Mercado de Otros Bienes'!J12</f>
        <v>6442676.3274096064</v>
      </c>
      <c r="AB10" s="18"/>
      <c r="AC10" s="18"/>
      <c r="AD10" s="12"/>
      <c r="AE10" s="12"/>
    </row>
    <row r="11" spans="2:31" ht="15" x14ac:dyDescent="0.25">
      <c r="B11" s="40" t="s">
        <v>36</v>
      </c>
      <c r="C11" s="40"/>
      <c r="D11" s="40"/>
      <c r="E11" s="40"/>
      <c r="H11" s="12"/>
      <c r="I11" s="16"/>
      <c r="J11" s="16"/>
      <c r="K11" s="16"/>
      <c r="L11" s="16"/>
      <c r="M11" s="16"/>
      <c r="N11" s="16"/>
      <c r="O11" s="16"/>
      <c r="P11" s="12"/>
      <c r="Q11" s="6"/>
      <c r="R11" s="18"/>
      <c r="S11" s="18"/>
      <c r="T11" s="18"/>
      <c r="U11" s="18"/>
      <c r="V11" s="30"/>
      <c r="W11" s="18"/>
      <c r="X11" s="18"/>
      <c r="Y11" s="18"/>
      <c r="Z11" s="18"/>
      <c r="AA11" s="18"/>
      <c r="AB11" s="18"/>
      <c r="AC11" s="18"/>
      <c r="AD11" s="12"/>
      <c r="AE11" s="12"/>
    </row>
    <row r="12" spans="2:31" ht="15" x14ac:dyDescent="0.25">
      <c r="B12" s="43" t="s">
        <v>57</v>
      </c>
      <c r="C12" s="43"/>
      <c r="D12" s="43"/>
      <c r="E12" s="43"/>
      <c r="F12" s="32"/>
      <c r="G12" s="32"/>
      <c r="H12" s="12"/>
      <c r="I12" s="16"/>
      <c r="J12" s="16"/>
      <c r="K12" s="16"/>
      <c r="L12" s="16"/>
      <c r="M12" s="16"/>
      <c r="N12" s="16"/>
      <c r="O12" s="16"/>
      <c r="P12" s="12"/>
      <c r="Q12" s="6"/>
      <c r="R12" s="18"/>
      <c r="S12" s="18"/>
      <c r="T12" s="18"/>
      <c r="U12" s="18"/>
      <c r="V12" s="30"/>
      <c r="W12" s="18"/>
      <c r="X12" s="18"/>
      <c r="Y12" s="28">
        <f>'Mercado Primario - Renta Fija'!O9+'Mercado de Otros Bienes'!H12</f>
        <v>1146</v>
      </c>
      <c r="Z12" s="28">
        <f>'Mercado Primario - Renta Fija'!P9+'Mercado de Otros Bienes'!I12</f>
        <v>649153261.64939213</v>
      </c>
      <c r="AA12" s="28">
        <f>'Mercado Primario - Renta Fija'!Q9+'Mercado de Otros Bienes'!J12</f>
        <v>6442576.3274096064</v>
      </c>
      <c r="AB12" s="18"/>
      <c r="AC12" s="18"/>
      <c r="AD12" s="12"/>
      <c r="AE12" s="12"/>
    </row>
    <row r="13" spans="2:31" x14ac:dyDescent="0.2">
      <c r="B13" s="6"/>
      <c r="C13" s="6" t="b">
        <f>ROUND(T9,2)=ROUND(Y9,2)</f>
        <v>1</v>
      </c>
      <c r="D13" s="6" t="b">
        <f>ROUND(U9,2)=ROUND(Z9,2)</f>
        <v>1</v>
      </c>
      <c r="E13" s="6" t="b">
        <f>ROUND(V9,2)=ROUND(AA9,2)</f>
        <v>1</v>
      </c>
      <c r="F13" s="6" t="b">
        <f>ROUND(W9,2)=ROUND(AB9,2)</f>
        <v>1</v>
      </c>
      <c r="G13" s="32"/>
      <c r="H13" s="12"/>
      <c r="I13" s="16"/>
      <c r="J13" s="16"/>
      <c r="K13" s="16"/>
      <c r="L13" s="16"/>
      <c r="M13" s="16"/>
      <c r="N13" s="16"/>
      <c r="O13" s="16"/>
      <c r="P13" s="12"/>
      <c r="Q13" s="6"/>
      <c r="R13" s="18"/>
      <c r="S13" s="18"/>
      <c r="T13" s="18"/>
      <c r="U13" s="18"/>
      <c r="V13" s="18"/>
      <c r="W13" s="18"/>
      <c r="X13" s="18"/>
      <c r="Y13" s="18"/>
      <c r="Z13" s="18"/>
      <c r="AA13" s="18"/>
      <c r="AB13" s="18"/>
      <c r="AC13" s="18"/>
      <c r="AD13" s="12"/>
      <c r="AE13" s="12"/>
    </row>
    <row r="14" spans="2:31" ht="16.5" thickBot="1" x14ac:dyDescent="0.25">
      <c r="B14" s="8" t="s">
        <v>0</v>
      </c>
      <c r="C14" s="8" t="s">
        <v>1</v>
      </c>
      <c r="D14" s="8" t="s">
        <v>3</v>
      </c>
      <c r="E14" s="8" t="s">
        <v>2</v>
      </c>
      <c r="F14" s="8" t="s">
        <v>50</v>
      </c>
      <c r="H14" s="12"/>
      <c r="I14" s="16"/>
      <c r="J14" s="16"/>
      <c r="K14" s="16"/>
      <c r="L14" s="16"/>
      <c r="M14" s="16"/>
      <c r="N14" s="16"/>
      <c r="O14" s="16"/>
      <c r="P14" s="12"/>
      <c r="Q14" s="6"/>
      <c r="R14" s="18"/>
      <c r="S14" s="18"/>
      <c r="T14" s="18"/>
      <c r="U14" s="18"/>
      <c r="V14" s="18"/>
      <c r="W14" s="18"/>
      <c r="X14" s="18"/>
      <c r="Y14" s="18"/>
      <c r="Z14" s="18"/>
      <c r="AA14" s="18"/>
      <c r="AB14" s="18"/>
      <c r="AC14" s="18"/>
      <c r="AD14" s="12"/>
      <c r="AE14" s="12"/>
    </row>
    <row r="15" spans="2:31" ht="13.5" thickTop="1" x14ac:dyDescent="0.2">
      <c r="B15" s="3">
        <v>44957</v>
      </c>
      <c r="C15" s="4">
        <v>3</v>
      </c>
      <c r="D15" s="5">
        <v>15151.554000079632</v>
      </c>
      <c r="E15" s="5">
        <v>690</v>
      </c>
      <c r="F15" s="5"/>
      <c r="H15" s="12"/>
      <c r="I15" s="16"/>
      <c r="J15" s="22"/>
      <c r="K15" s="16"/>
      <c r="L15" s="16"/>
      <c r="M15" s="16"/>
      <c r="N15" s="16"/>
      <c r="O15" s="16"/>
      <c r="P15" s="12"/>
      <c r="Q15" s="6"/>
      <c r="R15" s="18"/>
      <c r="S15" s="18"/>
      <c r="T15" s="18"/>
      <c r="U15" s="18"/>
      <c r="V15" s="28">
        <f>U9-AB6</f>
        <v>122924.30799984932</v>
      </c>
      <c r="W15" s="18"/>
      <c r="X15" s="18"/>
      <c r="Y15" s="18"/>
      <c r="Z15" s="18"/>
      <c r="AA15" s="18"/>
      <c r="AB15" s="18"/>
      <c r="AC15" s="18"/>
      <c r="AD15" s="12"/>
      <c r="AE15" s="12"/>
    </row>
    <row r="16" spans="2:31" x14ac:dyDescent="0.2">
      <c r="B16" s="3">
        <v>44965</v>
      </c>
      <c r="C16" s="4">
        <v>1</v>
      </c>
      <c r="D16" s="5">
        <v>2361</v>
      </c>
      <c r="E16" s="5">
        <v>100</v>
      </c>
      <c r="F16" s="5"/>
      <c r="H16" s="12"/>
      <c r="I16" s="16"/>
      <c r="J16" s="16"/>
      <c r="K16" s="16"/>
      <c r="L16" s="16"/>
      <c r="M16" s="16"/>
      <c r="N16" s="16"/>
      <c r="O16" s="16"/>
      <c r="P16" s="12"/>
      <c r="Q16" s="6"/>
      <c r="R16" s="18"/>
      <c r="S16" s="18"/>
      <c r="T16" s="18"/>
      <c r="U16" s="18"/>
      <c r="V16" s="18"/>
      <c r="W16" s="18"/>
      <c r="X16" s="18"/>
      <c r="Y16" s="18"/>
      <c r="Z16" s="18"/>
      <c r="AA16" s="18"/>
      <c r="AB16" s="18"/>
      <c r="AC16" s="18"/>
      <c r="AD16" s="12"/>
      <c r="AE16" s="12"/>
    </row>
    <row r="17" spans="2:31" x14ac:dyDescent="0.2">
      <c r="B17" s="3">
        <v>45040</v>
      </c>
      <c r="C17" s="4">
        <v>4</v>
      </c>
      <c r="D17" s="5">
        <v>7392</v>
      </c>
      <c r="E17" s="5">
        <v>300</v>
      </c>
      <c r="F17" s="5"/>
      <c r="H17" s="12"/>
      <c r="I17" s="16"/>
      <c r="J17" s="16"/>
      <c r="K17" s="16"/>
      <c r="L17" s="16"/>
      <c r="M17" s="16"/>
      <c r="N17" s="16"/>
      <c r="O17" s="16"/>
      <c r="P17" s="12"/>
      <c r="Q17" s="6"/>
      <c r="R17" s="18"/>
      <c r="S17" s="18"/>
      <c r="T17" s="18"/>
      <c r="U17" s="18"/>
      <c r="V17" s="18"/>
      <c r="W17" s="18"/>
      <c r="X17" s="28">
        <f>V9-AA9</f>
        <v>4.0890183299779892E-4</v>
      </c>
      <c r="Y17" s="29">
        <f>T10-Z9</f>
        <v>-2.0002126693725586E-3</v>
      </c>
      <c r="Z17" s="28">
        <f>U9-Z12</f>
        <v>122924.30799984932</v>
      </c>
      <c r="AA17" s="28">
        <f>V9-AA12</f>
        <v>200.000408901833</v>
      </c>
      <c r="AB17" s="18"/>
      <c r="AC17" s="18"/>
      <c r="AD17" s="12"/>
      <c r="AE17" s="12"/>
    </row>
    <row r="18" spans="2:31" x14ac:dyDescent="0.2">
      <c r="B18" s="3">
        <v>45041</v>
      </c>
      <c r="C18" s="4">
        <v>1</v>
      </c>
      <c r="D18" s="5">
        <v>985.6</v>
      </c>
      <c r="E18" s="5">
        <v>40</v>
      </c>
      <c r="F18" s="5"/>
      <c r="H18" s="12"/>
      <c r="I18" s="16"/>
      <c r="J18" s="16"/>
      <c r="K18" s="16"/>
      <c r="L18" s="16"/>
      <c r="M18" s="16"/>
      <c r="N18" s="16"/>
      <c r="O18" s="16"/>
      <c r="P18" s="12"/>
      <c r="Q18" s="6"/>
      <c r="R18" s="18"/>
      <c r="S18" s="18"/>
      <c r="T18" s="18"/>
      <c r="U18" s="18"/>
      <c r="V18" s="18"/>
      <c r="W18" s="18"/>
      <c r="X18" s="18"/>
      <c r="Y18" s="18"/>
      <c r="Z18" s="18"/>
      <c r="AA18" s="18"/>
      <c r="AB18" s="18"/>
      <c r="AC18" s="18"/>
      <c r="AD18" s="12"/>
      <c r="AE18" s="12"/>
    </row>
    <row r="19" spans="2:31" x14ac:dyDescent="0.2">
      <c r="B19" s="3">
        <v>45048</v>
      </c>
      <c r="C19" s="4">
        <v>1</v>
      </c>
      <c r="D19" s="5">
        <v>24750</v>
      </c>
      <c r="E19" s="5">
        <v>1000</v>
      </c>
      <c r="F19" s="5"/>
      <c r="H19" s="12"/>
      <c r="I19" s="16"/>
      <c r="J19" s="16"/>
      <c r="K19" s="16"/>
      <c r="L19" s="16"/>
      <c r="M19" s="16"/>
      <c r="N19" s="16"/>
      <c r="O19" s="16"/>
      <c r="P19" s="12"/>
      <c r="Q19" s="6"/>
      <c r="R19" s="18"/>
      <c r="S19" s="18"/>
      <c r="T19" s="18"/>
      <c r="U19" s="18"/>
      <c r="V19" s="18"/>
      <c r="W19" s="18"/>
      <c r="X19" s="18"/>
      <c r="Y19" s="18"/>
      <c r="Z19" s="18"/>
      <c r="AA19" s="18"/>
      <c r="AB19" s="18"/>
      <c r="AC19" s="18"/>
      <c r="AD19" s="12"/>
      <c r="AE19" s="12"/>
    </row>
    <row r="20" spans="2:31" x14ac:dyDescent="0.2">
      <c r="B20" s="3">
        <v>45054</v>
      </c>
      <c r="C20" s="4">
        <v>7</v>
      </c>
      <c r="D20" s="5">
        <v>16030</v>
      </c>
      <c r="E20" s="5">
        <v>641.18506493506493</v>
      </c>
      <c r="F20" s="5"/>
      <c r="H20" s="12"/>
      <c r="I20" s="16"/>
      <c r="J20" s="16"/>
      <c r="K20" s="16"/>
      <c r="L20" s="16"/>
      <c r="M20" s="16"/>
      <c r="N20" s="16"/>
      <c r="O20" s="16"/>
      <c r="P20" s="12"/>
      <c r="Q20" s="6"/>
      <c r="R20" s="18"/>
      <c r="S20" s="18"/>
      <c r="T20" s="18"/>
      <c r="U20" s="18"/>
      <c r="V20" s="18"/>
      <c r="W20" s="18"/>
      <c r="X20" s="18"/>
      <c r="Y20" s="18"/>
      <c r="Z20" s="18"/>
      <c r="AA20" s="18"/>
      <c r="AB20" s="18"/>
      <c r="AC20" s="18"/>
      <c r="AD20" s="12"/>
      <c r="AE20" s="12"/>
    </row>
    <row r="21" spans="2:31" x14ac:dyDescent="0.2">
      <c r="B21" s="3">
        <v>45057</v>
      </c>
      <c r="C21" s="4">
        <v>1</v>
      </c>
      <c r="D21" s="5">
        <v>2517</v>
      </c>
      <c r="E21" s="5">
        <v>100</v>
      </c>
      <c r="F21" s="5"/>
      <c r="I21" s="16"/>
      <c r="J21" s="16"/>
      <c r="K21" s="16"/>
      <c r="L21" s="16"/>
      <c r="M21" s="16"/>
      <c r="N21" s="16"/>
      <c r="O21" s="16"/>
      <c r="P21" s="12"/>
      <c r="Q21" s="6"/>
      <c r="R21" s="18"/>
      <c r="S21" s="18"/>
      <c r="T21" s="18"/>
      <c r="U21" s="18"/>
      <c r="V21" s="18"/>
      <c r="W21" s="18"/>
      <c r="X21" s="18"/>
      <c r="Y21" s="18"/>
      <c r="Z21" s="18"/>
      <c r="AA21" s="18"/>
      <c r="AB21" s="18"/>
      <c r="AC21" s="18"/>
      <c r="AD21" s="12"/>
      <c r="AE21" s="12"/>
    </row>
    <row r="22" spans="2:31" x14ac:dyDescent="0.2">
      <c r="B22" s="3">
        <v>45058</v>
      </c>
      <c r="C22" s="4">
        <v>1</v>
      </c>
      <c r="D22" s="5">
        <v>1267000</v>
      </c>
      <c r="E22" s="5">
        <v>50000</v>
      </c>
      <c r="F22" s="5"/>
      <c r="I22" s="16"/>
      <c r="J22" s="16"/>
      <c r="K22" s="16"/>
      <c r="L22" s="16"/>
      <c r="M22" s="16"/>
      <c r="N22" s="16"/>
      <c r="O22" s="16"/>
      <c r="P22" s="12"/>
      <c r="Q22" s="6"/>
      <c r="R22" s="18"/>
      <c r="S22" s="18"/>
      <c r="T22" s="18"/>
      <c r="U22" s="18"/>
      <c r="V22" s="18"/>
      <c r="W22" s="28">
        <f>Y12-S10</f>
        <v>-4</v>
      </c>
      <c r="X22" s="18"/>
      <c r="Y22" s="18"/>
      <c r="Z22" s="18"/>
      <c r="AA22" s="18"/>
      <c r="AB22" s="18"/>
      <c r="AC22" s="18"/>
      <c r="AD22" s="12"/>
      <c r="AE22" s="12"/>
    </row>
    <row r="23" spans="2:31" x14ac:dyDescent="0.2">
      <c r="B23" s="3">
        <v>45061</v>
      </c>
      <c r="C23" s="4">
        <v>1</v>
      </c>
      <c r="D23" s="5">
        <v>451471.25</v>
      </c>
      <c r="E23" s="5">
        <v>17750</v>
      </c>
      <c r="F23" s="5"/>
      <c r="I23" s="16"/>
      <c r="J23" s="16"/>
      <c r="K23" s="16"/>
      <c r="L23" s="16"/>
      <c r="M23" s="16"/>
      <c r="N23" s="16"/>
      <c r="O23" s="16"/>
      <c r="P23" s="12"/>
      <c r="Q23" s="6"/>
      <c r="R23" s="18"/>
      <c r="S23" s="18"/>
      <c r="T23" s="18"/>
      <c r="U23" s="18"/>
      <c r="V23" s="18"/>
      <c r="W23" s="18"/>
      <c r="X23" s="18"/>
      <c r="Y23" s="18"/>
      <c r="Z23" s="18"/>
      <c r="AA23" s="18"/>
      <c r="AB23" s="18"/>
      <c r="AC23" s="18"/>
      <c r="AD23" s="12"/>
      <c r="AE23" s="12"/>
    </row>
    <row r="24" spans="2:31" x14ac:dyDescent="0.2">
      <c r="B24" s="3">
        <v>45069</v>
      </c>
      <c r="C24" s="4">
        <v>3</v>
      </c>
      <c r="D24" s="5">
        <v>90729.600000000006</v>
      </c>
      <c r="E24" s="5">
        <v>3516.6233766233768</v>
      </c>
      <c r="F24" s="5"/>
      <c r="I24" s="16"/>
      <c r="J24" s="16"/>
      <c r="K24" s="16"/>
      <c r="L24" s="16"/>
      <c r="M24" s="16"/>
      <c r="N24" s="16"/>
      <c r="O24" s="16"/>
      <c r="P24" s="16"/>
      <c r="Q24" s="6"/>
      <c r="R24" s="18"/>
      <c r="S24" s="18"/>
      <c r="T24" s="18"/>
      <c r="U24" s="18"/>
      <c r="V24" s="18"/>
      <c r="W24" s="18"/>
      <c r="X24" s="18"/>
      <c r="Y24" s="18"/>
      <c r="Z24" s="18"/>
      <c r="AA24" s="18"/>
      <c r="AB24" s="18"/>
      <c r="AC24" s="18"/>
      <c r="AD24" s="6"/>
      <c r="AE24" s="6"/>
    </row>
    <row r="25" spans="2:31" x14ac:dyDescent="0.2">
      <c r="B25" s="3">
        <v>45071</v>
      </c>
      <c r="C25" s="4">
        <v>5</v>
      </c>
      <c r="D25" s="5">
        <v>3359293.74</v>
      </c>
      <c r="E25" s="5">
        <v>129020</v>
      </c>
      <c r="F25" s="5"/>
      <c r="I25" s="16"/>
      <c r="J25" s="16"/>
      <c r="K25" s="16"/>
      <c r="L25" s="16"/>
      <c r="M25" s="16"/>
      <c r="N25" s="16"/>
      <c r="O25" s="16"/>
      <c r="P25" s="16"/>
      <c r="Q25" s="6"/>
      <c r="R25" s="18"/>
      <c r="S25" s="18"/>
      <c r="T25" s="18"/>
      <c r="U25" s="18"/>
      <c r="V25" s="18"/>
      <c r="W25" s="18"/>
      <c r="X25" s="18"/>
      <c r="Y25" s="18"/>
      <c r="Z25" s="18"/>
      <c r="AA25" s="18"/>
      <c r="AB25" s="18"/>
      <c r="AC25" s="18"/>
      <c r="AD25" s="6"/>
      <c r="AE25" s="6"/>
    </row>
    <row r="26" spans="2:31" x14ac:dyDescent="0.2">
      <c r="B26" s="3">
        <v>45075</v>
      </c>
      <c r="C26" s="4">
        <v>2</v>
      </c>
      <c r="D26" s="5">
        <v>1313570</v>
      </c>
      <c r="E26" s="5">
        <v>50000</v>
      </c>
      <c r="F26" s="5"/>
      <c r="J26" s="16"/>
      <c r="K26" s="16"/>
      <c r="L26" s="16"/>
      <c r="M26" s="16"/>
      <c r="N26" s="16"/>
      <c r="O26" s="16"/>
      <c r="P26" s="16"/>
      <c r="Q26" s="6"/>
      <c r="R26" s="18"/>
      <c r="S26" s="18"/>
      <c r="T26" s="18"/>
      <c r="U26" s="18"/>
      <c r="V26" s="18"/>
      <c r="W26" s="18"/>
      <c r="X26" s="18"/>
      <c r="Y26" s="18"/>
      <c r="Z26" s="18"/>
      <c r="AA26" s="18"/>
      <c r="AB26" s="18"/>
      <c r="AC26" s="18"/>
      <c r="AD26" s="6"/>
      <c r="AE26" s="6"/>
    </row>
    <row r="27" spans="2:31" x14ac:dyDescent="0.2">
      <c r="B27" s="3">
        <v>45086</v>
      </c>
      <c r="C27" s="4">
        <v>2</v>
      </c>
      <c r="D27" s="5">
        <v>179217</v>
      </c>
      <c r="E27" s="5">
        <v>6674.7486033519544</v>
      </c>
      <c r="F27" s="5"/>
      <c r="J27" s="16"/>
      <c r="K27" s="16"/>
      <c r="L27" s="16"/>
      <c r="M27" s="16"/>
      <c r="N27" s="16"/>
      <c r="O27" s="16"/>
      <c r="P27" s="16"/>
      <c r="Q27" s="6"/>
      <c r="R27" s="18"/>
      <c r="S27" s="18"/>
      <c r="T27" s="20"/>
      <c r="U27" s="18"/>
      <c r="V27" s="18"/>
      <c r="W27" s="18"/>
      <c r="X27" s="18"/>
      <c r="Y27" s="18"/>
      <c r="Z27" s="18"/>
      <c r="AA27" s="18"/>
      <c r="AB27" s="18"/>
      <c r="AC27" s="18"/>
      <c r="AD27" s="6"/>
      <c r="AE27" s="6"/>
    </row>
    <row r="28" spans="2:31" x14ac:dyDescent="0.2">
      <c r="B28" s="3">
        <v>45090</v>
      </c>
      <c r="C28" s="4">
        <v>1</v>
      </c>
      <c r="D28" s="5">
        <v>22211</v>
      </c>
      <c r="E28" s="5">
        <v>827.22532588454374</v>
      </c>
      <c r="F28" s="5"/>
      <c r="J28" s="16"/>
      <c r="K28" s="16"/>
      <c r="L28" s="16"/>
      <c r="M28" s="16"/>
      <c r="N28" s="16"/>
      <c r="O28" s="16"/>
      <c r="P28" s="16"/>
      <c r="Q28" s="6"/>
      <c r="R28" s="18"/>
      <c r="S28" s="18"/>
      <c r="T28" s="20"/>
      <c r="U28" s="18"/>
      <c r="V28" s="18"/>
      <c r="W28" s="18"/>
      <c r="X28" s="18"/>
      <c r="Y28" s="18"/>
      <c r="Z28" s="18"/>
      <c r="AA28" s="18"/>
      <c r="AB28" s="18"/>
      <c r="AC28" s="18"/>
      <c r="AD28" s="6"/>
      <c r="AE28" s="6"/>
    </row>
    <row r="29" spans="2:31" x14ac:dyDescent="0.2">
      <c r="B29" s="3">
        <v>45106</v>
      </c>
      <c r="C29" s="4">
        <v>2</v>
      </c>
      <c r="D29" s="5">
        <v>18094.309999999998</v>
      </c>
      <c r="E29" s="5">
        <v>650</v>
      </c>
      <c r="F29" s="5"/>
      <c r="J29" s="16"/>
      <c r="K29" s="16"/>
      <c r="L29" s="16"/>
      <c r="M29" s="16"/>
      <c r="N29" s="16"/>
      <c r="O29" s="16"/>
      <c r="P29" s="16"/>
      <c r="Q29" s="6"/>
      <c r="R29" s="18"/>
      <c r="S29" s="18"/>
      <c r="T29" s="20"/>
      <c r="U29" s="18"/>
      <c r="V29" s="18"/>
      <c r="W29" s="18"/>
      <c r="X29" s="18"/>
      <c r="Y29" s="18"/>
      <c r="Z29" s="18"/>
      <c r="AA29" s="18"/>
      <c r="AB29" s="18"/>
      <c r="AC29" s="18"/>
      <c r="AD29" s="6"/>
      <c r="AE29" s="6"/>
    </row>
    <row r="30" spans="2:31" x14ac:dyDescent="0.2">
      <c r="B30" s="3">
        <v>45111</v>
      </c>
      <c r="C30" s="4">
        <v>4</v>
      </c>
      <c r="D30" s="5">
        <v>11486.64</v>
      </c>
      <c r="E30" s="5">
        <v>410</v>
      </c>
      <c r="F30" s="5"/>
      <c r="J30" s="16"/>
      <c r="K30" s="16"/>
      <c r="L30" s="16"/>
      <c r="M30" s="16"/>
      <c r="N30" s="16"/>
      <c r="O30" s="16"/>
      <c r="P30" s="16"/>
      <c r="Q30" s="16"/>
      <c r="R30" s="16"/>
      <c r="S30" s="16"/>
      <c r="T30" s="16"/>
      <c r="U30" s="16"/>
      <c r="V30" s="16"/>
      <c r="W30" s="16"/>
      <c r="X30" s="16"/>
      <c r="Y30" s="16"/>
      <c r="Z30" s="6"/>
      <c r="AA30" s="6"/>
      <c r="AB30" s="6"/>
      <c r="AC30" s="6"/>
      <c r="AD30" s="6"/>
      <c r="AE30" s="6"/>
    </row>
    <row r="31" spans="2:31" x14ac:dyDescent="0.2">
      <c r="B31" s="3">
        <v>45114</v>
      </c>
      <c r="C31" s="4">
        <v>1</v>
      </c>
      <c r="D31" s="5">
        <v>7069.2</v>
      </c>
      <c r="E31" s="5">
        <v>250</v>
      </c>
      <c r="F31" s="5"/>
      <c r="J31" s="16"/>
      <c r="K31" s="16"/>
      <c r="L31" s="16"/>
      <c r="M31" s="16"/>
      <c r="N31" s="16"/>
      <c r="O31" s="16"/>
      <c r="P31" s="16"/>
      <c r="Q31" s="16"/>
      <c r="R31" s="16"/>
      <c r="S31" s="16"/>
      <c r="T31" s="16"/>
      <c r="U31" s="16"/>
      <c r="V31" s="16"/>
      <c r="W31" s="16"/>
      <c r="X31" s="16"/>
      <c r="Y31" s="16"/>
      <c r="Z31" s="6"/>
      <c r="AA31" s="6"/>
      <c r="AB31" s="6"/>
      <c r="AC31" s="6"/>
      <c r="AD31" s="6"/>
      <c r="AE31" s="6"/>
    </row>
    <row r="32" spans="2:31" x14ac:dyDescent="0.2">
      <c r="B32" s="3">
        <v>45119</v>
      </c>
      <c r="C32" s="4">
        <v>3</v>
      </c>
      <c r="D32" s="5">
        <v>31192.48</v>
      </c>
      <c r="E32" s="5">
        <v>1100</v>
      </c>
      <c r="F32" s="5"/>
      <c r="J32" s="16"/>
      <c r="K32" s="16"/>
      <c r="L32" s="16"/>
      <c r="M32" s="16"/>
      <c r="N32" s="16"/>
      <c r="O32" s="16"/>
      <c r="P32" s="16"/>
      <c r="Q32" s="16"/>
      <c r="R32" s="16"/>
      <c r="S32" s="16"/>
      <c r="T32" s="16"/>
      <c r="U32" s="16"/>
      <c r="V32" s="16"/>
      <c r="W32" s="16"/>
      <c r="X32" s="16"/>
      <c r="Y32" s="16"/>
      <c r="Z32" s="6"/>
      <c r="AA32" s="6"/>
      <c r="AB32" s="6"/>
      <c r="AC32" s="6"/>
      <c r="AD32" s="6"/>
      <c r="AE32" s="6"/>
    </row>
    <row r="33" spans="2:31" x14ac:dyDescent="0.2">
      <c r="B33" s="3">
        <v>45120</v>
      </c>
      <c r="C33" s="4">
        <v>1</v>
      </c>
      <c r="D33" s="5">
        <v>2835.29</v>
      </c>
      <c r="E33" s="5">
        <v>100</v>
      </c>
      <c r="F33" s="5"/>
      <c r="J33" s="16"/>
      <c r="K33" s="16"/>
      <c r="L33" s="16"/>
      <c r="M33" s="16"/>
      <c r="N33" s="16"/>
      <c r="O33" s="16"/>
      <c r="P33" s="16"/>
      <c r="Q33" s="16"/>
      <c r="R33" s="16"/>
      <c r="S33" s="16"/>
      <c r="T33" s="16"/>
      <c r="U33" s="16"/>
      <c r="V33" s="16"/>
      <c r="W33" s="16"/>
      <c r="X33" s="16"/>
      <c r="Y33" s="16"/>
      <c r="Z33" s="6"/>
      <c r="AA33" s="6"/>
      <c r="AB33" s="6"/>
      <c r="AC33" s="6"/>
      <c r="AD33" s="6"/>
      <c r="AE33" s="6"/>
    </row>
    <row r="34" spans="2:31" x14ac:dyDescent="0.2">
      <c r="B34" s="3">
        <v>45126</v>
      </c>
      <c r="C34" s="4">
        <v>1</v>
      </c>
      <c r="D34" s="5">
        <v>1440.615</v>
      </c>
      <c r="E34" s="5">
        <v>50</v>
      </c>
      <c r="F34" s="5"/>
      <c r="J34" s="16"/>
      <c r="K34" s="16"/>
      <c r="L34" s="16"/>
      <c r="M34" s="16"/>
      <c r="N34" s="16"/>
      <c r="O34" s="16"/>
      <c r="P34" s="16"/>
      <c r="Q34" s="16"/>
      <c r="R34" s="16"/>
      <c r="S34" s="16"/>
      <c r="T34" s="16"/>
      <c r="U34" s="16"/>
      <c r="V34" s="16"/>
      <c r="W34" s="16"/>
      <c r="X34" s="16"/>
      <c r="Y34" s="16"/>
      <c r="Z34" s="6"/>
      <c r="AA34" s="6"/>
      <c r="AB34" s="6"/>
      <c r="AC34" s="6"/>
      <c r="AD34" s="6"/>
      <c r="AE34" s="6"/>
    </row>
    <row r="35" spans="2:31" x14ac:dyDescent="0.2">
      <c r="B35" s="3">
        <v>45127</v>
      </c>
      <c r="C35" s="4">
        <v>1</v>
      </c>
      <c r="D35" s="5">
        <v>14439.45</v>
      </c>
      <c r="E35" s="5">
        <v>500</v>
      </c>
      <c r="F35" s="5"/>
      <c r="S35" s="6"/>
      <c r="T35" s="6"/>
      <c r="U35" s="6"/>
      <c r="V35" s="6"/>
      <c r="W35" s="6"/>
      <c r="X35" s="6"/>
      <c r="Y35" s="6"/>
      <c r="Z35" s="6"/>
      <c r="AA35" s="6"/>
      <c r="AB35" s="6"/>
      <c r="AC35" s="6"/>
      <c r="AD35" s="6"/>
      <c r="AE35" s="6"/>
    </row>
    <row r="36" spans="2:31" x14ac:dyDescent="0.2">
      <c r="B36" s="3">
        <v>45134</v>
      </c>
      <c r="C36" s="4">
        <v>1</v>
      </c>
      <c r="D36" s="5">
        <v>1465.7</v>
      </c>
      <c r="E36" s="5">
        <v>50</v>
      </c>
      <c r="F36" s="5"/>
      <c r="S36" s="6"/>
      <c r="T36" s="6"/>
      <c r="U36" s="6"/>
      <c r="V36" s="6"/>
      <c r="W36" s="6"/>
      <c r="X36" s="6"/>
      <c r="Y36" s="6"/>
      <c r="Z36" s="6"/>
      <c r="AA36" s="6"/>
      <c r="AB36" s="6"/>
      <c r="AC36" s="6"/>
      <c r="AD36" s="6"/>
      <c r="AE36" s="6"/>
    </row>
    <row r="37" spans="2:31" x14ac:dyDescent="0.2">
      <c r="B37" s="3">
        <v>45135</v>
      </c>
      <c r="C37" s="4">
        <v>1</v>
      </c>
      <c r="D37" s="5">
        <v>1465.26</v>
      </c>
      <c r="E37" s="5">
        <v>50</v>
      </c>
      <c r="F37" s="5"/>
    </row>
    <row r="38" spans="2:31" x14ac:dyDescent="0.2">
      <c r="B38" s="3">
        <v>45138</v>
      </c>
      <c r="C38" s="4">
        <v>1</v>
      </c>
      <c r="D38" s="5">
        <v>5902.4</v>
      </c>
      <c r="E38" s="5">
        <v>200</v>
      </c>
      <c r="F38" s="5"/>
    </row>
    <row r="39" spans="2:31" x14ac:dyDescent="0.2">
      <c r="B39" s="3">
        <v>45145</v>
      </c>
      <c r="C39" s="4">
        <v>5</v>
      </c>
      <c r="D39" s="5">
        <v>48500</v>
      </c>
      <c r="E39" s="5">
        <v>1565.3947699676592</v>
      </c>
      <c r="F39" s="5"/>
    </row>
    <row r="40" spans="2:31" x14ac:dyDescent="0.2">
      <c r="B40" s="3">
        <v>45146</v>
      </c>
      <c r="C40" s="4">
        <v>5</v>
      </c>
      <c r="D40" s="5">
        <v>65129.53</v>
      </c>
      <c r="E40" s="5">
        <v>2102.4281370833951</v>
      </c>
      <c r="F40" s="5"/>
    </row>
    <row r="41" spans="2:31" x14ac:dyDescent="0.2">
      <c r="B41" s="3">
        <v>45148</v>
      </c>
      <c r="C41" s="4">
        <v>1</v>
      </c>
      <c r="D41" s="5">
        <v>1483786</v>
      </c>
      <c r="E41" s="5">
        <v>47500</v>
      </c>
      <c r="F41" s="5"/>
    </row>
    <row r="42" spans="2:31" x14ac:dyDescent="0.2">
      <c r="B42" s="3">
        <v>45161</v>
      </c>
      <c r="C42" s="4">
        <v>9</v>
      </c>
      <c r="D42" s="5">
        <v>136033.57499999998</v>
      </c>
      <c r="E42" s="5">
        <v>4250</v>
      </c>
      <c r="F42" s="5"/>
      <c r="H42" s="2" t="s">
        <v>56</v>
      </c>
    </row>
    <row r="43" spans="2:31" x14ac:dyDescent="0.2">
      <c r="B43" s="3">
        <v>45162</v>
      </c>
      <c r="C43" s="4">
        <v>1</v>
      </c>
      <c r="D43" s="5">
        <v>1608.925</v>
      </c>
      <c r="E43" s="5">
        <v>50</v>
      </c>
      <c r="F43" s="5"/>
    </row>
    <row r="44" spans="2:31" x14ac:dyDescent="0.2">
      <c r="B44" s="3">
        <v>45163</v>
      </c>
      <c r="C44" s="4">
        <v>3</v>
      </c>
      <c r="D44" s="5">
        <v>50058.179999999993</v>
      </c>
      <c r="E44" s="5">
        <v>1550</v>
      </c>
      <c r="F44" s="5"/>
    </row>
    <row r="45" spans="2:31" x14ac:dyDescent="0.2">
      <c r="B45" s="3">
        <v>45168</v>
      </c>
      <c r="C45" s="4">
        <v>1</v>
      </c>
      <c r="D45" s="5">
        <v>1621.42</v>
      </c>
      <c r="E45" s="5">
        <v>50</v>
      </c>
      <c r="F45" s="5"/>
    </row>
    <row r="46" spans="2:31" x14ac:dyDescent="0.2">
      <c r="B46" s="3">
        <v>45169</v>
      </c>
      <c r="C46" s="4">
        <v>3</v>
      </c>
      <c r="D46" s="5">
        <v>22755.53</v>
      </c>
      <c r="E46" s="5">
        <v>700</v>
      </c>
      <c r="F46" s="5"/>
    </row>
    <row r="47" spans="2:31" x14ac:dyDescent="0.2">
      <c r="B47" s="3">
        <v>45173</v>
      </c>
      <c r="C47" s="4">
        <v>4</v>
      </c>
      <c r="D47" s="5">
        <v>42500</v>
      </c>
      <c r="E47" s="5">
        <v>1295.1354711702843</v>
      </c>
      <c r="F47" s="5"/>
    </row>
    <row r="48" spans="2:31" x14ac:dyDescent="0.2">
      <c r="B48" s="3">
        <v>45175</v>
      </c>
      <c r="C48" s="4">
        <v>1</v>
      </c>
      <c r="D48" s="5">
        <v>3293.94</v>
      </c>
      <c r="E48" s="5">
        <v>100</v>
      </c>
      <c r="F48" s="5"/>
    </row>
    <row r="49" spans="2:6" x14ac:dyDescent="0.2">
      <c r="B49" s="3">
        <v>45176</v>
      </c>
      <c r="C49" s="4">
        <v>1</v>
      </c>
      <c r="D49" s="5">
        <v>193702.27499999999</v>
      </c>
      <c r="E49" s="5">
        <v>5850</v>
      </c>
      <c r="F49" s="5"/>
    </row>
    <row r="50" spans="2:6" x14ac:dyDescent="0.2">
      <c r="B50" s="3">
        <v>45187</v>
      </c>
      <c r="C50" s="4">
        <v>1</v>
      </c>
      <c r="D50" s="5">
        <v>1000</v>
      </c>
      <c r="E50" s="5">
        <v>32820</v>
      </c>
      <c r="F50" s="5"/>
    </row>
    <row r="51" spans="2:6" x14ac:dyDescent="0.2">
      <c r="B51" s="3">
        <v>45194</v>
      </c>
      <c r="C51" s="4">
        <v>1</v>
      </c>
      <c r="D51" s="5">
        <v>5000</v>
      </c>
      <c r="E51" s="5">
        <v>147.10208884966167</v>
      </c>
      <c r="F51" s="5"/>
    </row>
    <row r="52" spans="2:6" x14ac:dyDescent="0.2">
      <c r="B52" s="3">
        <v>45201</v>
      </c>
      <c r="C52" s="4">
        <v>2</v>
      </c>
      <c r="D52" s="5">
        <v>34500</v>
      </c>
      <c r="E52" s="5">
        <v>1002.167004595444</v>
      </c>
      <c r="F52" s="5"/>
    </row>
    <row r="53" spans="2:6" x14ac:dyDescent="0.2">
      <c r="B53" s="3">
        <v>45202</v>
      </c>
      <c r="C53" s="4">
        <v>2</v>
      </c>
      <c r="D53" s="5">
        <v>4000</v>
      </c>
      <c r="E53" s="5">
        <v>116.04933257127605</v>
      </c>
      <c r="F53" s="5"/>
    </row>
    <row r="54" spans="2:6" x14ac:dyDescent="0.2">
      <c r="B54" s="3">
        <v>45203</v>
      </c>
      <c r="C54" s="4">
        <v>1</v>
      </c>
      <c r="D54" s="5">
        <v>5000</v>
      </c>
      <c r="E54" s="5">
        <v>144.22314204537258</v>
      </c>
      <c r="F54" s="5"/>
    </row>
    <row r="55" spans="2:6" x14ac:dyDescent="0.2">
      <c r="B55" s="3">
        <v>45204</v>
      </c>
      <c r="C55" s="4">
        <v>1</v>
      </c>
      <c r="D55" s="5">
        <v>10500</v>
      </c>
      <c r="E55" s="5">
        <v>302.47772467613282</v>
      </c>
      <c r="F55" s="5"/>
    </row>
    <row r="56" spans="2:6" x14ac:dyDescent="0.2">
      <c r="B56" s="3">
        <v>45205</v>
      </c>
      <c r="C56" s="4">
        <v>1</v>
      </c>
      <c r="D56" s="5">
        <v>1000</v>
      </c>
      <c r="E56" s="5">
        <v>28.77706122895318</v>
      </c>
      <c r="F56" s="5"/>
    </row>
    <row r="57" spans="2:6" x14ac:dyDescent="0.2">
      <c r="B57" s="3">
        <v>45215</v>
      </c>
      <c r="C57" s="4">
        <v>1</v>
      </c>
      <c r="D57" s="5">
        <v>1000</v>
      </c>
      <c r="E57" s="5">
        <v>28.671697593871137</v>
      </c>
      <c r="F57" s="5"/>
    </row>
    <row r="58" spans="2:6" x14ac:dyDescent="0.2">
      <c r="B58" s="3">
        <v>45216</v>
      </c>
      <c r="C58" s="4">
        <v>1</v>
      </c>
      <c r="D58" s="5">
        <v>1000</v>
      </c>
      <c r="E58" s="5">
        <v>28.693745911141207</v>
      </c>
      <c r="F58" s="5"/>
    </row>
    <row r="59" spans="2:6" x14ac:dyDescent="0.2">
      <c r="B59" s="3">
        <v>45217</v>
      </c>
      <c r="C59" s="4">
        <v>3</v>
      </c>
      <c r="D59" s="5">
        <v>44000</v>
      </c>
      <c r="E59" s="5">
        <v>1263.91019343571</v>
      </c>
      <c r="F59" s="5"/>
    </row>
    <row r="60" spans="2:6" x14ac:dyDescent="0.2">
      <c r="B60" s="3">
        <v>45243</v>
      </c>
      <c r="C60" s="4">
        <v>3</v>
      </c>
      <c r="D60" s="5">
        <v>3000</v>
      </c>
      <c r="E60" s="5">
        <v>84.816203287476029</v>
      </c>
      <c r="F60" s="5"/>
    </row>
    <row r="61" spans="2:6" x14ac:dyDescent="0.2">
      <c r="B61" s="3">
        <v>45244</v>
      </c>
      <c r="C61" s="4">
        <v>2</v>
      </c>
      <c r="D61" s="5">
        <v>177500</v>
      </c>
      <c r="E61" s="5">
        <v>5026.2213009842899</v>
      </c>
      <c r="F61" s="5"/>
    </row>
    <row r="62" spans="2:6" x14ac:dyDescent="0.2">
      <c r="B62" s="3">
        <v>45251</v>
      </c>
      <c r="C62" s="4">
        <v>1</v>
      </c>
      <c r="D62" s="5">
        <v>1000</v>
      </c>
      <c r="E62" s="5">
        <v>28.207869431413979</v>
      </c>
      <c r="F62" s="5"/>
    </row>
    <row r="63" spans="2:6" x14ac:dyDescent="0.2">
      <c r="B63" s="3">
        <v>45252</v>
      </c>
      <c r="C63" s="4">
        <v>1</v>
      </c>
      <c r="D63" s="5">
        <v>500</v>
      </c>
      <c r="E63" s="5">
        <v>14.116876443450618</v>
      </c>
      <c r="F63" s="5"/>
    </row>
    <row r="64" spans="2:6" x14ac:dyDescent="0.2">
      <c r="B64" s="3">
        <v>45266</v>
      </c>
      <c r="C64" s="4">
        <v>1</v>
      </c>
      <c r="D64" s="5">
        <v>3000</v>
      </c>
      <c r="E64" s="5">
        <v>84.369674164318383</v>
      </c>
      <c r="F64" s="5"/>
    </row>
    <row r="65" spans="2:7" x14ac:dyDescent="0.2">
      <c r="B65" s="3">
        <v>45303</v>
      </c>
      <c r="C65" s="4">
        <v>1</v>
      </c>
      <c r="D65" s="5">
        <v>1735209.9249999998</v>
      </c>
      <c r="E65" s="5">
        <v>48250</v>
      </c>
      <c r="F65" s="5"/>
    </row>
    <row r="66" spans="2:7" ht="12.75" customHeight="1" x14ac:dyDescent="0.2">
      <c r="B66" s="3">
        <v>45306</v>
      </c>
      <c r="C66" s="4">
        <v>4</v>
      </c>
      <c r="D66" s="5">
        <v>18500</v>
      </c>
      <c r="E66" s="5">
        <v>513.32280790350637</v>
      </c>
      <c r="F66" s="5"/>
      <c r="G66" s="10"/>
    </row>
    <row r="67" spans="2:7" x14ac:dyDescent="0.2">
      <c r="B67" s="3">
        <v>45308</v>
      </c>
      <c r="C67" s="4">
        <v>2</v>
      </c>
      <c r="D67" s="5">
        <v>11000</v>
      </c>
      <c r="E67" s="5">
        <v>305.1605421870579</v>
      </c>
      <c r="F67" s="5"/>
    </row>
    <row r="68" spans="2:7" x14ac:dyDescent="0.2">
      <c r="B68" s="3">
        <v>45309</v>
      </c>
      <c r="C68" s="4">
        <v>1</v>
      </c>
      <c r="D68" s="5">
        <v>19000</v>
      </c>
      <c r="E68" s="5">
        <v>526.66446761152122</v>
      </c>
      <c r="F68" s="5"/>
    </row>
    <row r="69" spans="2:7" x14ac:dyDescent="0.2">
      <c r="B69" s="3">
        <v>45314</v>
      </c>
      <c r="C69" s="4">
        <v>2</v>
      </c>
      <c r="D69" s="5">
        <v>216500</v>
      </c>
      <c r="E69" s="5">
        <v>5995.5026806681735</v>
      </c>
      <c r="F69" s="5"/>
    </row>
    <row r="70" spans="2:7" x14ac:dyDescent="0.2">
      <c r="B70" s="3">
        <v>45317</v>
      </c>
      <c r="C70" s="4">
        <v>1</v>
      </c>
      <c r="D70" s="5">
        <v>500</v>
      </c>
      <c r="E70" s="5">
        <v>13.843244635050542</v>
      </c>
      <c r="F70" s="5"/>
    </row>
    <row r="71" spans="2:7" x14ac:dyDescent="0.2">
      <c r="B71" s="3">
        <v>45320</v>
      </c>
      <c r="C71" s="4">
        <v>1</v>
      </c>
      <c r="D71" s="5">
        <v>10000</v>
      </c>
      <c r="E71" s="5">
        <v>276.22783271642453</v>
      </c>
      <c r="F71" s="5"/>
    </row>
    <row r="72" spans="2:7" x14ac:dyDescent="0.2">
      <c r="B72" s="3">
        <v>45327</v>
      </c>
      <c r="C72" s="4">
        <v>1</v>
      </c>
      <c r="D72" s="5">
        <v>5000</v>
      </c>
      <c r="E72" s="5">
        <v>137.79457034275023</v>
      </c>
      <c r="F72" s="5"/>
    </row>
    <row r="73" spans="2:7" x14ac:dyDescent="0.2">
      <c r="B73" s="3">
        <v>45350</v>
      </c>
      <c r="C73" s="4">
        <v>19</v>
      </c>
      <c r="D73" s="5">
        <v>3772661.4890000001</v>
      </c>
      <c r="E73" s="5">
        <v>104518.88695266724</v>
      </c>
      <c r="F73" s="5"/>
    </row>
    <row r="74" spans="2:7" x14ac:dyDescent="0.2">
      <c r="B74" s="3">
        <v>45366</v>
      </c>
      <c r="C74" s="4">
        <v>30</v>
      </c>
      <c r="D74" s="5">
        <v>127228.61699999998</v>
      </c>
      <c r="E74" s="5">
        <v>3507.2394144889181</v>
      </c>
      <c r="F74" s="5"/>
    </row>
    <row r="75" spans="2:7" x14ac:dyDescent="0.2">
      <c r="B75" s="3">
        <v>45378</v>
      </c>
      <c r="C75" s="4">
        <v>0</v>
      </c>
      <c r="D75" s="5">
        <v>1144521</v>
      </c>
      <c r="E75" s="5">
        <v>31500</v>
      </c>
      <c r="F75" s="5"/>
    </row>
    <row r="76" spans="2:7" x14ac:dyDescent="0.2">
      <c r="B76" s="3">
        <v>45387</v>
      </c>
      <c r="C76" s="4">
        <v>9</v>
      </c>
      <c r="D76" s="5">
        <v>151778.09</v>
      </c>
      <c r="E76" s="5">
        <v>4191.5491363002438</v>
      </c>
      <c r="F76" s="5"/>
    </row>
    <row r="77" spans="2:7" x14ac:dyDescent="0.2">
      <c r="B77" s="3">
        <v>45391</v>
      </c>
      <c r="C77" s="4">
        <v>9</v>
      </c>
      <c r="D77" s="5">
        <v>1288040.04</v>
      </c>
      <c r="E77" s="5">
        <v>35600</v>
      </c>
      <c r="F77" s="5"/>
    </row>
    <row r="78" spans="2:7" x14ac:dyDescent="0.2">
      <c r="B78" s="3">
        <v>45400</v>
      </c>
      <c r="C78" s="4">
        <v>7</v>
      </c>
      <c r="D78" s="5">
        <v>2940839.1874999995</v>
      </c>
      <c r="E78" s="5">
        <v>80955.753719736284</v>
      </c>
      <c r="F78" s="5"/>
    </row>
    <row r="79" spans="2:7" x14ac:dyDescent="0.2">
      <c r="B79" s="3">
        <v>45408</v>
      </c>
      <c r="C79" s="4">
        <v>7</v>
      </c>
      <c r="D79" s="5">
        <v>451536.74</v>
      </c>
      <c r="E79" s="5">
        <v>12394.265888210897</v>
      </c>
      <c r="F79" s="5"/>
    </row>
    <row r="80" spans="2:7" x14ac:dyDescent="0.2">
      <c r="B80" s="3">
        <v>45411</v>
      </c>
      <c r="C80" s="4">
        <v>1</v>
      </c>
      <c r="D80" s="5">
        <v>1514859.192</v>
      </c>
      <c r="E80" s="5">
        <v>41580</v>
      </c>
      <c r="F80" s="5"/>
    </row>
    <row r="81" spans="2:6" x14ac:dyDescent="0.2">
      <c r="B81" s="3">
        <v>45412</v>
      </c>
      <c r="C81" s="4">
        <v>1</v>
      </c>
      <c r="D81" s="5">
        <v>120206.46</v>
      </c>
      <c r="E81" s="5">
        <v>3300</v>
      </c>
      <c r="F81" s="5"/>
    </row>
    <row r="82" spans="2:6" x14ac:dyDescent="0.2">
      <c r="B82" s="3">
        <v>45420</v>
      </c>
      <c r="C82" s="4">
        <v>3</v>
      </c>
      <c r="D82" s="5">
        <v>3703192.2985</v>
      </c>
      <c r="E82" s="5">
        <v>101285</v>
      </c>
      <c r="F82" s="5"/>
    </row>
    <row r="83" spans="2:6" x14ac:dyDescent="0.2">
      <c r="B83" s="3">
        <v>45435</v>
      </c>
      <c r="C83" s="4">
        <v>1</v>
      </c>
      <c r="D83" s="5">
        <v>1111010.56</v>
      </c>
      <c r="E83" s="5">
        <v>30400</v>
      </c>
      <c r="F83" s="5"/>
    </row>
    <row r="84" spans="2:6" x14ac:dyDescent="0.2">
      <c r="B84" s="3">
        <v>45443</v>
      </c>
      <c r="C84" s="4">
        <v>11</v>
      </c>
      <c r="D84" s="5">
        <v>89801.03</v>
      </c>
      <c r="E84" s="5">
        <v>2457.7972586842998</v>
      </c>
      <c r="F84" s="5"/>
    </row>
    <row r="85" spans="2:6" x14ac:dyDescent="0.2">
      <c r="B85" s="3">
        <v>45447</v>
      </c>
      <c r="C85" s="4">
        <v>11</v>
      </c>
      <c r="D85" s="5">
        <v>1002964.9700000001</v>
      </c>
      <c r="E85" s="5">
        <v>27452.619175352545</v>
      </c>
      <c r="F85" s="5"/>
    </row>
    <row r="86" spans="2:6" x14ac:dyDescent="0.2">
      <c r="B86" s="3">
        <v>45450</v>
      </c>
      <c r="C86" s="4">
        <v>2</v>
      </c>
      <c r="D86" s="5">
        <v>1809084.9559999998</v>
      </c>
      <c r="E86" s="5">
        <v>49580</v>
      </c>
      <c r="F86" s="5"/>
    </row>
    <row r="87" spans="2:6" x14ac:dyDescent="0.2">
      <c r="B87" s="3">
        <v>45453</v>
      </c>
      <c r="C87" s="4">
        <v>2</v>
      </c>
      <c r="D87" s="5">
        <v>1133101.3794000002</v>
      </c>
      <c r="E87" s="5">
        <v>31062</v>
      </c>
      <c r="F87" s="5"/>
    </row>
    <row r="88" spans="2:6" x14ac:dyDescent="0.2">
      <c r="B88" s="3">
        <v>45454</v>
      </c>
      <c r="C88" s="4">
        <v>2</v>
      </c>
      <c r="D88" s="5">
        <v>398376.58000999998</v>
      </c>
      <c r="E88" s="5">
        <v>10929.398628532235</v>
      </c>
      <c r="F88" s="5"/>
    </row>
    <row r="89" spans="2:6" x14ac:dyDescent="0.2">
      <c r="B89" s="3">
        <v>45455</v>
      </c>
      <c r="C89" s="4">
        <v>8</v>
      </c>
      <c r="D89" s="5">
        <v>80164.7</v>
      </c>
      <c r="E89" s="5">
        <v>2200</v>
      </c>
      <c r="F89" s="5"/>
    </row>
    <row r="90" spans="2:6" x14ac:dyDescent="0.2">
      <c r="B90" s="3">
        <v>45456</v>
      </c>
      <c r="C90" s="4">
        <v>3</v>
      </c>
      <c r="D90" s="5">
        <v>1255559.123595</v>
      </c>
      <c r="E90" s="5">
        <v>34446.35</v>
      </c>
      <c r="F90" s="5"/>
    </row>
    <row r="91" spans="2:6" x14ac:dyDescent="0.2">
      <c r="B91" s="3">
        <v>45461</v>
      </c>
      <c r="C91" s="4">
        <v>3</v>
      </c>
      <c r="D91" s="5">
        <v>716717.56199999992</v>
      </c>
      <c r="E91" s="5">
        <v>19680.527052853566</v>
      </c>
      <c r="F91" s="5"/>
    </row>
    <row r="92" spans="2:6" x14ac:dyDescent="0.2">
      <c r="B92" s="3">
        <v>45462</v>
      </c>
      <c r="C92" s="4">
        <v>5</v>
      </c>
      <c r="D92" s="5">
        <v>130899.34000000001</v>
      </c>
      <c r="E92" s="5">
        <v>3596.738464412992</v>
      </c>
      <c r="F92" s="5"/>
    </row>
    <row r="93" spans="2:6" x14ac:dyDescent="0.2">
      <c r="B93" s="3">
        <v>45463</v>
      </c>
      <c r="C93" s="4">
        <v>3</v>
      </c>
      <c r="D93" s="5">
        <v>174401.54</v>
      </c>
      <c r="E93" s="5">
        <v>4793.4766416275688</v>
      </c>
      <c r="F93" s="5"/>
    </row>
    <row r="94" spans="2:6" x14ac:dyDescent="0.2">
      <c r="B94" s="3">
        <v>45464</v>
      </c>
      <c r="C94" s="4">
        <v>3</v>
      </c>
      <c r="D94" s="5">
        <v>62726.28</v>
      </c>
      <c r="E94" s="5">
        <v>1724.2489465047047</v>
      </c>
      <c r="F94" s="5"/>
    </row>
    <row r="95" spans="2:6" x14ac:dyDescent="0.2">
      <c r="B95" s="3">
        <v>45468</v>
      </c>
      <c r="C95" s="4">
        <v>26</v>
      </c>
      <c r="D95" s="5">
        <v>3673521.5700000008</v>
      </c>
      <c r="E95" s="5">
        <v>100997.22510138153</v>
      </c>
      <c r="F95" s="5"/>
    </row>
    <row r="96" spans="2:6" x14ac:dyDescent="0.2">
      <c r="B96" s="3">
        <v>45469</v>
      </c>
      <c r="C96" s="4">
        <v>4</v>
      </c>
      <c r="D96" s="5">
        <v>9066970.4100000001</v>
      </c>
      <c r="E96" s="5">
        <v>249328.9081684564</v>
      </c>
      <c r="F96" s="5"/>
    </row>
    <row r="97" spans="2:6" x14ac:dyDescent="0.2">
      <c r="B97" s="3">
        <v>45470</v>
      </c>
      <c r="C97" s="4">
        <v>9</v>
      </c>
      <c r="D97" s="5">
        <v>1992476.7540000002</v>
      </c>
      <c r="E97" s="5">
        <v>54765.002597416875</v>
      </c>
      <c r="F97" s="5"/>
    </row>
    <row r="98" spans="2:6" x14ac:dyDescent="0.2">
      <c r="B98" s="3">
        <v>45471</v>
      </c>
      <c r="C98" s="4">
        <v>5</v>
      </c>
      <c r="D98" s="5">
        <v>189638.61</v>
      </c>
      <c r="E98" s="5">
        <v>5208.6356208028346</v>
      </c>
      <c r="F98" s="5"/>
    </row>
    <row r="99" spans="2:6" x14ac:dyDescent="0.2">
      <c r="B99" s="3">
        <v>45474</v>
      </c>
      <c r="C99" s="4">
        <v>1</v>
      </c>
      <c r="D99" s="5">
        <v>186857.64</v>
      </c>
      <c r="E99" s="5">
        <v>5126.9443728015549</v>
      </c>
      <c r="F99" s="5"/>
    </row>
    <row r="100" spans="2:6" x14ac:dyDescent="0.2">
      <c r="B100" s="3">
        <v>45475</v>
      </c>
      <c r="C100" s="4">
        <v>7</v>
      </c>
      <c r="D100" s="5">
        <v>806900.10999999987</v>
      </c>
      <c r="E100" s="5">
        <v>22134.080279576796</v>
      </c>
      <c r="F100" s="5"/>
    </row>
    <row r="101" spans="2:6" x14ac:dyDescent="0.2">
      <c r="B101" s="3">
        <v>45477</v>
      </c>
      <c r="C101" s="4">
        <v>19</v>
      </c>
      <c r="D101" s="5">
        <v>573120.01</v>
      </c>
      <c r="E101" s="5">
        <v>15711.431030843332</v>
      </c>
      <c r="F101" s="5"/>
    </row>
    <row r="102" spans="2:6" x14ac:dyDescent="0.2">
      <c r="B102" s="3">
        <v>45482</v>
      </c>
      <c r="C102" s="4">
        <v>5</v>
      </c>
      <c r="D102" s="5">
        <v>365782.01</v>
      </c>
      <c r="E102" s="5">
        <v>10024.500942755038</v>
      </c>
      <c r="F102" s="5"/>
    </row>
    <row r="103" spans="2:6" x14ac:dyDescent="0.2">
      <c r="B103" s="3">
        <v>45484</v>
      </c>
      <c r="C103" s="4">
        <v>11</v>
      </c>
      <c r="D103" s="5">
        <v>147925.00000000003</v>
      </c>
      <c r="E103" s="5">
        <v>4051.2524169209119</v>
      </c>
      <c r="F103" s="5"/>
    </row>
    <row r="104" spans="2:6" x14ac:dyDescent="0.2">
      <c r="B104" s="3">
        <v>45485</v>
      </c>
      <c r="C104" s="4">
        <v>3</v>
      </c>
      <c r="D104" s="5">
        <v>35581.11</v>
      </c>
      <c r="E104" s="5">
        <v>974.01636449741727</v>
      </c>
      <c r="F104" s="5"/>
    </row>
    <row r="105" spans="2:6" x14ac:dyDescent="0.2">
      <c r="B105" s="3">
        <v>45490</v>
      </c>
      <c r="C105" s="4">
        <v>3</v>
      </c>
      <c r="D105" s="5">
        <v>2169776.8200000003</v>
      </c>
      <c r="E105" s="5">
        <v>59436.169944666632</v>
      </c>
      <c r="F105" s="5"/>
    </row>
    <row r="106" spans="2:6" x14ac:dyDescent="0.2">
      <c r="B106" s="3">
        <v>45496</v>
      </c>
      <c r="C106" s="4">
        <v>1</v>
      </c>
      <c r="D106" s="5">
        <v>2717022.875</v>
      </c>
      <c r="E106" s="5">
        <v>74375</v>
      </c>
      <c r="F106" s="5"/>
    </row>
    <row r="107" spans="2:6" x14ac:dyDescent="0.2">
      <c r="B107" s="3">
        <v>45525</v>
      </c>
      <c r="C107" s="4">
        <v>1</v>
      </c>
      <c r="D107" s="5">
        <v>2341292.4750000001</v>
      </c>
      <c r="E107" s="5">
        <v>63825</v>
      </c>
      <c r="F107" s="5"/>
    </row>
    <row r="108" spans="2:6" x14ac:dyDescent="0.2">
      <c r="B108" s="3">
        <v>45527</v>
      </c>
      <c r="C108" s="4">
        <v>1</v>
      </c>
      <c r="D108" s="5">
        <v>330270.3</v>
      </c>
      <c r="E108" s="5">
        <v>9000</v>
      </c>
      <c r="F108" s="5"/>
    </row>
    <row r="109" spans="2:6" x14ac:dyDescent="0.2">
      <c r="B109" s="3">
        <v>45538</v>
      </c>
      <c r="C109" s="4">
        <v>1</v>
      </c>
      <c r="D109" s="5">
        <v>263797.92</v>
      </c>
      <c r="E109" s="5">
        <v>7200</v>
      </c>
      <c r="F109" s="5"/>
    </row>
    <row r="110" spans="2:6" x14ac:dyDescent="0.2">
      <c r="B110" s="3">
        <v>45539</v>
      </c>
      <c r="C110" s="4">
        <v>1</v>
      </c>
      <c r="D110" s="5">
        <v>296776.71000000002</v>
      </c>
      <c r="E110" s="5">
        <v>8100</v>
      </c>
      <c r="F110" s="5"/>
    </row>
    <row r="111" spans="2:6" x14ac:dyDescent="0.2">
      <c r="B111" s="3">
        <v>45540</v>
      </c>
      <c r="C111" s="4">
        <v>3</v>
      </c>
      <c r="D111" s="5">
        <v>1559258.4672000001</v>
      </c>
      <c r="E111" s="5">
        <v>42552</v>
      </c>
      <c r="F111" s="5"/>
    </row>
    <row r="112" spans="2:6" x14ac:dyDescent="0.2">
      <c r="B112" s="3">
        <v>45541</v>
      </c>
      <c r="C112" s="4">
        <v>3</v>
      </c>
      <c r="D112" s="5">
        <v>1236344.3892000001</v>
      </c>
      <c r="E112" s="5">
        <v>33702</v>
      </c>
      <c r="F112" s="5"/>
    </row>
    <row r="113" spans="2:6" x14ac:dyDescent="0.2">
      <c r="B113" s="3">
        <v>45545</v>
      </c>
      <c r="C113" s="4">
        <v>4</v>
      </c>
      <c r="D113" s="5">
        <v>3035239.9398000003</v>
      </c>
      <c r="E113" s="5">
        <v>82737</v>
      </c>
      <c r="F113" s="5"/>
    </row>
    <row r="114" spans="2:6" x14ac:dyDescent="0.2">
      <c r="B114" s="3">
        <v>45546</v>
      </c>
      <c r="C114" s="4">
        <v>3</v>
      </c>
      <c r="D114" s="5">
        <v>886638.26100000017</v>
      </c>
      <c r="E114" s="5">
        <v>24155</v>
      </c>
      <c r="F114" s="5"/>
    </row>
    <row r="115" spans="2:6" x14ac:dyDescent="0.2">
      <c r="B115" s="3">
        <v>45547</v>
      </c>
      <c r="C115" s="4">
        <v>3</v>
      </c>
      <c r="D115" s="5">
        <v>954929.60310000018</v>
      </c>
      <c r="E115" s="5">
        <v>25997</v>
      </c>
      <c r="F115" s="5"/>
    </row>
    <row r="116" spans="2:6" x14ac:dyDescent="0.2">
      <c r="B116" s="3">
        <v>45548</v>
      </c>
      <c r="C116" s="4">
        <v>2</v>
      </c>
      <c r="D116" s="5">
        <v>734820</v>
      </c>
      <c r="E116" s="5">
        <v>20000</v>
      </c>
      <c r="F116" s="5"/>
    </row>
    <row r="117" spans="2:6" x14ac:dyDescent="0.2">
      <c r="B117" s="3">
        <v>45553</v>
      </c>
      <c r="C117" s="4">
        <v>5</v>
      </c>
      <c r="D117" s="5">
        <v>1827809.8718000001</v>
      </c>
      <c r="E117" s="5">
        <v>49709</v>
      </c>
      <c r="F117" s="5"/>
    </row>
    <row r="118" spans="2:6" x14ac:dyDescent="0.2">
      <c r="B118" s="3">
        <v>45554</v>
      </c>
      <c r="C118" s="4">
        <v>4</v>
      </c>
      <c r="D118" s="5">
        <v>1123889.6262000001</v>
      </c>
      <c r="E118" s="5">
        <v>30558</v>
      </c>
      <c r="F118" s="5"/>
    </row>
    <row r="119" spans="2:6" x14ac:dyDescent="0.2">
      <c r="B119" s="3">
        <v>45558</v>
      </c>
      <c r="C119" s="4">
        <v>4</v>
      </c>
      <c r="D119" s="5">
        <v>2340285.7650000001</v>
      </c>
      <c r="E119" s="5">
        <v>63555</v>
      </c>
      <c r="F119" s="5"/>
    </row>
    <row r="120" spans="2:6" x14ac:dyDescent="0.2">
      <c r="B120" s="3">
        <v>45559</v>
      </c>
      <c r="C120" s="4">
        <v>2</v>
      </c>
      <c r="D120" s="5">
        <v>359147.62800000003</v>
      </c>
      <c r="E120" s="5">
        <v>9756</v>
      </c>
      <c r="F120" s="5"/>
    </row>
    <row r="121" spans="2:6" x14ac:dyDescent="0.2">
      <c r="B121" s="3">
        <v>45560</v>
      </c>
      <c r="C121" s="4">
        <v>3</v>
      </c>
      <c r="D121" s="5">
        <v>1759247.416</v>
      </c>
      <c r="E121" s="5">
        <v>47792</v>
      </c>
      <c r="F121" s="5"/>
    </row>
    <row r="122" spans="2:6" x14ac:dyDescent="0.2">
      <c r="B122" s="3">
        <v>45561</v>
      </c>
      <c r="C122" s="4">
        <v>1</v>
      </c>
      <c r="D122" s="5">
        <v>674810.01840000006</v>
      </c>
      <c r="E122" s="5">
        <v>18312</v>
      </c>
      <c r="F122" s="5"/>
    </row>
    <row r="123" spans="2:6" x14ac:dyDescent="0.2">
      <c r="B123" s="3">
        <v>45562</v>
      </c>
      <c r="C123" s="4">
        <v>3</v>
      </c>
      <c r="D123" s="5">
        <v>1271933.4809999999</v>
      </c>
      <c r="E123" s="5">
        <v>34502</v>
      </c>
      <c r="F123" s="5"/>
    </row>
    <row r="124" spans="2:6" x14ac:dyDescent="0.2">
      <c r="B124" s="3">
        <v>45565</v>
      </c>
      <c r="C124" s="4">
        <v>3</v>
      </c>
      <c r="D124" s="5">
        <v>980809.13639999996</v>
      </c>
      <c r="E124" s="5">
        <v>26574</v>
      </c>
      <c r="F124" s="5"/>
    </row>
    <row r="125" spans="2:6" x14ac:dyDescent="0.2">
      <c r="B125" s="3">
        <v>45567</v>
      </c>
      <c r="C125" s="4">
        <v>3</v>
      </c>
      <c r="D125" s="5">
        <v>878074.36080000002</v>
      </c>
      <c r="E125" s="5">
        <v>23784</v>
      </c>
      <c r="F125" s="5"/>
    </row>
    <row r="126" spans="2:6" x14ac:dyDescent="0.2">
      <c r="B126" s="3">
        <v>45568</v>
      </c>
      <c r="C126" s="4">
        <v>3</v>
      </c>
      <c r="D126" s="5">
        <v>1763263.6159999999</v>
      </c>
      <c r="E126" s="5">
        <v>47680</v>
      </c>
      <c r="F126" s="5"/>
    </row>
    <row r="127" spans="2:6" x14ac:dyDescent="0.2">
      <c r="B127" s="3">
        <v>45569</v>
      </c>
      <c r="C127" s="4">
        <v>2</v>
      </c>
      <c r="D127" s="5">
        <v>1032043.392</v>
      </c>
      <c r="E127" s="5">
        <v>27904</v>
      </c>
      <c r="F127" s="5"/>
    </row>
    <row r="128" spans="2:6" x14ac:dyDescent="0.2">
      <c r="B128" s="3">
        <v>45573</v>
      </c>
      <c r="C128" s="4">
        <v>7</v>
      </c>
      <c r="D128" s="5">
        <v>2953064.1619000002</v>
      </c>
      <c r="E128" s="5">
        <v>79727</v>
      </c>
      <c r="F128" s="5"/>
    </row>
    <row r="129" spans="2:6" x14ac:dyDescent="0.2">
      <c r="B129" s="3">
        <v>45574</v>
      </c>
      <c r="C129" s="4">
        <v>1</v>
      </c>
      <c r="D129" s="5">
        <v>678899.08799999999</v>
      </c>
      <c r="E129" s="5">
        <v>18312</v>
      </c>
      <c r="F129" s="5"/>
    </row>
    <row r="130" spans="2:6" x14ac:dyDescent="0.2">
      <c r="B130" s="3">
        <v>45575</v>
      </c>
      <c r="C130" s="4">
        <v>3</v>
      </c>
      <c r="D130" s="5">
        <v>1224550.0555</v>
      </c>
      <c r="E130" s="5">
        <v>32629</v>
      </c>
      <c r="F130" s="5"/>
    </row>
    <row r="131" spans="2:6" x14ac:dyDescent="0.2">
      <c r="B131" s="3">
        <v>45576</v>
      </c>
      <c r="C131" s="4">
        <v>3</v>
      </c>
      <c r="D131" s="5">
        <v>1099197.5889999999</v>
      </c>
      <c r="E131" s="5">
        <v>29195</v>
      </c>
      <c r="F131" s="5"/>
    </row>
    <row r="132" spans="2:6" x14ac:dyDescent="0.2">
      <c r="B132" s="3">
        <v>45579</v>
      </c>
      <c r="C132" s="4">
        <v>1</v>
      </c>
      <c r="D132" s="5">
        <v>800228.82030000002</v>
      </c>
      <c r="E132" s="5">
        <v>20579</v>
      </c>
      <c r="F132" s="5"/>
    </row>
    <row r="133" spans="2:6" x14ac:dyDescent="0.2">
      <c r="B133" s="3">
        <v>45580</v>
      </c>
      <c r="C133" s="4">
        <v>2</v>
      </c>
      <c r="D133" s="5">
        <v>955711.4879999999</v>
      </c>
      <c r="E133" s="5">
        <v>24576</v>
      </c>
      <c r="F133" s="5"/>
    </row>
    <row r="134" spans="2:6" x14ac:dyDescent="0.2">
      <c r="B134" s="3">
        <v>45581</v>
      </c>
      <c r="C134" s="4">
        <v>2</v>
      </c>
      <c r="D134" s="5">
        <v>959910.00350000011</v>
      </c>
      <c r="E134" s="5">
        <v>24665</v>
      </c>
      <c r="F134" s="5"/>
    </row>
    <row r="135" spans="2:6" x14ac:dyDescent="0.2">
      <c r="B135" s="3">
        <v>45583</v>
      </c>
      <c r="C135" s="4">
        <v>4</v>
      </c>
      <c r="D135" s="5">
        <v>2062343.7456</v>
      </c>
      <c r="E135" s="5">
        <v>52699</v>
      </c>
      <c r="F135" s="5"/>
    </row>
    <row r="136" spans="2:6" x14ac:dyDescent="0.2">
      <c r="B136" s="3">
        <v>45587</v>
      </c>
      <c r="C136" s="4">
        <v>3</v>
      </c>
      <c r="D136" s="5">
        <v>2720005.0273000002</v>
      </c>
      <c r="E136" s="5">
        <v>69421</v>
      </c>
      <c r="F136" s="5"/>
    </row>
    <row r="137" spans="2:6" x14ac:dyDescent="0.2">
      <c r="B137" s="3">
        <v>45588</v>
      </c>
      <c r="C137" s="4">
        <v>3</v>
      </c>
      <c r="D137" s="5">
        <v>1701820.7940000002</v>
      </c>
      <c r="E137" s="5">
        <v>43278</v>
      </c>
      <c r="F137" s="5"/>
    </row>
    <row r="138" spans="2:6" x14ac:dyDescent="0.2">
      <c r="B138" s="3">
        <v>45589</v>
      </c>
      <c r="C138" s="4">
        <v>1</v>
      </c>
      <c r="D138" s="5">
        <v>397300.39559999999</v>
      </c>
      <c r="E138" s="5">
        <v>10068</v>
      </c>
      <c r="F138" s="5"/>
    </row>
    <row r="139" spans="2:6" x14ac:dyDescent="0.2">
      <c r="B139" s="3">
        <v>45590</v>
      </c>
      <c r="C139" s="4">
        <v>3</v>
      </c>
      <c r="D139" s="5">
        <v>942904.11950000003</v>
      </c>
      <c r="E139" s="5">
        <v>23065</v>
      </c>
      <c r="F139" s="5"/>
    </row>
    <row r="140" spans="2:6" x14ac:dyDescent="0.2">
      <c r="B140" s="3">
        <v>45594</v>
      </c>
      <c r="C140" s="4">
        <v>3</v>
      </c>
      <c r="D140" s="5">
        <v>1459052.3199</v>
      </c>
      <c r="E140" s="5">
        <v>34959</v>
      </c>
      <c r="F140" s="5"/>
    </row>
    <row r="141" spans="2:6" x14ac:dyDescent="0.2">
      <c r="B141" s="3">
        <v>45595</v>
      </c>
      <c r="C141" s="4">
        <v>1</v>
      </c>
      <c r="D141" s="5">
        <v>708545.56799999997</v>
      </c>
      <c r="E141" s="5">
        <v>16780</v>
      </c>
      <c r="F141" s="5"/>
    </row>
    <row r="142" spans="2:6" x14ac:dyDescent="0.2">
      <c r="B142" s="3">
        <v>45596</v>
      </c>
      <c r="C142" s="4">
        <v>3</v>
      </c>
      <c r="D142" s="5">
        <v>1686058.9907999998</v>
      </c>
      <c r="E142" s="5">
        <v>39614</v>
      </c>
      <c r="F142" s="5"/>
    </row>
    <row r="143" spans="2:6" x14ac:dyDescent="0.2">
      <c r="B143" s="3">
        <v>45597</v>
      </c>
      <c r="C143" s="4">
        <v>2</v>
      </c>
      <c r="D143" s="5">
        <v>377642.70419999998</v>
      </c>
      <c r="E143" s="5">
        <v>8842</v>
      </c>
      <c r="F143" s="5"/>
    </row>
    <row r="144" spans="2:6" x14ac:dyDescent="0.2">
      <c r="B144" s="3">
        <v>45602</v>
      </c>
      <c r="C144" s="4">
        <v>5</v>
      </c>
      <c r="D144" s="5">
        <v>2102652.5183999999</v>
      </c>
      <c r="E144" s="5">
        <v>48384</v>
      </c>
      <c r="F144" s="5"/>
    </row>
    <row r="145" spans="2:6" x14ac:dyDescent="0.2">
      <c r="B145" s="3">
        <v>45603</v>
      </c>
      <c r="C145" s="4">
        <v>7</v>
      </c>
      <c r="D145" s="5">
        <v>2533938.6072000004</v>
      </c>
      <c r="E145" s="5">
        <v>57876</v>
      </c>
      <c r="F145" s="5"/>
    </row>
    <row r="146" spans="2:6" x14ac:dyDescent="0.2">
      <c r="B146" s="3">
        <v>45604</v>
      </c>
      <c r="C146" s="4">
        <v>3</v>
      </c>
      <c r="D146" s="5">
        <v>1614957.7689</v>
      </c>
      <c r="E146" s="5">
        <v>36549</v>
      </c>
      <c r="F146" s="5"/>
    </row>
    <row r="147" spans="2:6" x14ac:dyDescent="0.2">
      <c r="B147" s="3">
        <v>45607</v>
      </c>
      <c r="C147" s="4">
        <v>2</v>
      </c>
      <c r="D147" s="5">
        <v>1074672.1400000001</v>
      </c>
      <c r="E147" s="5">
        <v>24040</v>
      </c>
      <c r="F147" s="5"/>
    </row>
    <row r="148" spans="2:6" x14ac:dyDescent="0.2">
      <c r="B148" s="3">
        <v>45608</v>
      </c>
      <c r="C148" s="4">
        <v>3</v>
      </c>
      <c r="D148" s="5">
        <v>2153536.9736000001</v>
      </c>
      <c r="E148" s="5">
        <v>48119</v>
      </c>
      <c r="F148" s="5"/>
    </row>
    <row r="149" spans="2:6" x14ac:dyDescent="0.2">
      <c r="B149" s="3">
        <v>45609</v>
      </c>
      <c r="C149" s="4">
        <v>3</v>
      </c>
      <c r="D149" s="5">
        <v>898353.35549999995</v>
      </c>
      <c r="E149" s="5">
        <v>19995</v>
      </c>
      <c r="F149" s="5"/>
    </row>
    <row r="150" spans="2:6" x14ac:dyDescent="0.2">
      <c r="B150" s="3">
        <v>45610</v>
      </c>
      <c r="C150" s="4">
        <v>1</v>
      </c>
      <c r="D150" s="5">
        <v>1787703.0399999998</v>
      </c>
      <c r="E150" s="5">
        <v>39680</v>
      </c>
      <c r="F150" s="5"/>
    </row>
    <row r="151" spans="2:6" x14ac:dyDescent="0.2">
      <c r="B151" s="3">
        <v>45611</v>
      </c>
      <c r="C151" s="4">
        <v>2</v>
      </c>
      <c r="D151" s="5">
        <v>711638.46600000001</v>
      </c>
      <c r="E151" s="5">
        <v>15638</v>
      </c>
      <c r="F151" s="5"/>
    </row>
    <row r="152" spans="2:6" x14ac:dyDescent="0.2">
      <c r="B152" s="3">
        <v>45615</v>
      </c>
      <c r="C152" s="4">
        <v>2</v>
      </c>
      <c r="D152" s="5">
        <v>1081637.2068</v>
      </c>
      <c r="E152" s="5">
        <v>23622</v>
      </c>
      <c r="F152" s="5"/>
    </row>
    <row r="153" spans="2:6" x14ac:dyDescent="0.2">
      <c r="B153" s="3">
        <v>45616</v>
      </c>
      <c r="C153" s="4">
        <v>4</v>
      </c>
      <c r="D153" s="5">
        <v>2710945.0580000002</v>
      </c>
      <c r="E153" s="5">
        <v>59138</v>
      </c>
      <c r="F153" s="5"/>
    </row>
    <row r="154" spans="2:6" x14ac:dyDescent="0.2">
      <c r="B154" s="3">
        <v>45618</v>
      </c>
      <c r="C154" s="4">
        <v>2</v>
      </c>
      <c r="D154" s="5">
        <v>759443.42889999994</v>
      </c>
      <c r="E154" s="5">
        <v>16393</v>
      </c>
      <c r="F154" s="5"/>
    </row>
    <row r="155" spans="2:6" x14ac:dyDescent="0.2">
      <c r="B155" s="3">
        <v>45622</v>
      </c>
      <c r="C155" s="4">
        <v>6</v>
      </c>
      <c r="D155" s="5">
        <v>2332694.7124000001</v>
      </c>
      <c r="E155" s="5">
        <v>50012</v>
      </c>
      <c r="F155" s="5"/>
    </row>
    <row r="156" spans="2:6" x14ac:dyDescent="0.2">
      <c r="B156" s="3">
        <v>45623</v>
      </c>
      <c r="C156" s="4">
        <v>1</v>
      </c>
      <c r="D156" s="5">
        <v>329146.04800000001</v>
      </c>
      <c r="E156" s="5">
        <v>7040</v>
      </c>
      <c r="F156" s="5"/>
    </row>
    <row r="157" spans="2:6" x14ac:dyDescent="0.2">
      <c r="B157" s="3">
        <v>45624</v>
      </c>
      <c r="C157" s="4">
        <v>1</v>
      </c>
      <c r="D157" s="5">
        <v>376717.41600000003</v>
      </c>
      <c r="E157" s="5">
        <v>8040</v>
      </c>
      <c r="F157" s="5"/>
    </row>
    <row r="158" spans="2:6" x14ac:dyDescent="0.2">
      <c r="B158" s="3">
        <v>45625</v>
      </c>
      <c r="C158" s="4">
        <v>11</v>
      </c>
      <c r="D158" s="5">
        <v>5539674.7650600001</v>
      </c>
      <c r="E158" s="5">
        <v>117083.7</v>
      </c>
      <c r="F158" s="5"/>
    </row>
    <row r="159" spans="2:6" x14ac:dyDescent="0.2">
      <c r="B159" s="3">
        <v>45629</v>
      </c>
      <c r="C159" s="4">
        <v>1</v>
      </c>
      <c r="D159" s="5">
        <v>1382479.1745</v>
      </c>
      <c r="E159" s="5">
        <v>28965</v>
      </c>
      <c r="F159" s="5"/>
    </row>
    <row r="160" spans="2:6" x14ac:dyDescent="0.2">
      <c r="B160" s="3">
        <v>45630</v>
      </c>
      <c r="C160" s="4">
        <v>2</v>
      </c>
      <c r="D160" s="5">
        <v>1408139.2600000002</v>
      </c>
      <c r="E160" s="5">
        <v>29425</v>
      </c>
      <c r="F160" s="5"/>
    </row>
    <row r="161" spans="2:6" x14ac:dyDescent="0.2">
      <c r="B161" s="3">
        <v>45631</v>
      </c>
      <c r="C161" s="4">
        <v>5</v>
      </c>
      <c r="D161" s="5">
        <v>2148433.9767</v>
      </c>
      <c r="E161" s="5">
        <v>44649</v>
      </c>
      <c r="F161" s="5"/>
    </row>
    <row r="162" spans="2:6" x14ac:dyDescent="0.2">
      <c r="B162" s="3">
        <v>45632</v>
      </c>
      <c r="C162" s="4">
        <v>4</v>
      </c>
      <c r="D162" s="5">
        <v>2694733.9665000001</v>
      </c>
      <c r="E162" s="5">
        <v>55761</v>
      </c>
      <c r="F162" s="5"/>
    </row>
    <row r="163" spans="2:6" x14ac:dyDescent="0.2">
      <c r="B163" s="3">
        <v>45635</v>
      </c>
      <c r="C163" s="4">
        <v>1</v>
      </c>
      <c r="D163" s="5">
        <v>625003.74300000002</v>
      </c>
      <c r="E163" s="5">
        <v>12810</v>
      </c>
      <c r="F163" s="5"/>
    </row>
    <row r="164" spans="2:6" x14ac:dyDescent="0.2">
      <c r="B164" s="3">
        <v>45636</v>
      </c>
      <c r="C164" s="4">
        <v>1</v>
      </c>
      <c r="D164" s="5">
        <v>860103.20000000007</v>
      </c>
      <c r="E164" s="5">
        <v>17600</v>
      </c>
      <c r="F164" s="5"/>
    </row>
    <row r="165" spans="2:6" x14ac:dyDescent="0.2">
      <c r="B165" s="3">
        <v>45637</v>
      </c>
      <c r="C165" s="4">
        <v>1</v>
      </c>
      <c r="D165" s="5">
        <v>793389.82050000003</v>
      </c>
      <c r="E165" s="5">
        <v>16155</v>
      </c>
      <c r="F165" s="5"/>
    </row>
    <row r="166" spans="2:6" x14ac:dyDescent="0.2">
      <c r="B166" s="3">
        <v>45639</v>
      </c>
      <c r="C166" s="4">
        <v>5</v>
      </c>
      <c r="D166" s="5">
        <v>3527512.4375999994</v>
      </c>
      <c r="E166" s="5">
        <v>70682</v>
      </c>
      <c r="F166" s="5"/>
    </row>
    <row r="167" spans="2:6" x14ac:dyDescent="0.2">
      <c r="B167" s="3">
        <v>45642</v>
      </c>
      <c r="C167" s="4">
        <v>1</v>
      </c>
      <c r="D167" s="5">
        <v>3523233</v>
      </c>
      <c r="E167" s="5">
        <v>70000</v>
      </c>
      <c r="F167" s="5"/>
    </row>
    <row r="168" spans="2:6" x14ac:dyDescent="0.2">
      <c r="B168" s="3">
        <v>45643</v>
      </c>
      <c r="C168" s="4">
        <v>3</v>
      </c>
      <c r="D168" s="5">
        <v>2462285.5930000003</v>
      </c>
      <c r="E168" s="5">
        <v>48883</v>
      </c>
      <c r="F168" s="5"/>
    </row>
    <row r="169" spans="2:6" x14ac:dyDescent="0.2">
      <c r="B169" s="3">
        <v>45644</v>
      </c>
      <c r="C169" s="4">
        <v>4</v>
      </c>
      <c r="D169" s="5">
        <v>3345418.9029000001</v>
      </c>
      <c r="E169" s="5">
        <v>66191</v>
      </c>
      <c r="F169" s="5"/>
    </row>
    <row r="170" spans="2:6" x14ac:dyDescent="0.2">
      <c r="B170" s="3">
        <v>45645</v>
      </c>
      <c r="C170" s="4">
        <v>2</v>
      </c>
      <c r="D170" s="5">
        <v>993765.61350000009</v>
      </c>
      <c r="E170" s="5">
        <v>19503</v>
      </c>
      <c r="F170" s="5"/>
    </row>
    <row r="171" spans="2:6" x14ac:dyDescent="0.2">
      <c r="B171" s="3">
        <v>45646</v>
      </c>
      <c r="C171" s="4">
        <v>1</v>
      </c>
      <c r="D171" s="5">
        <v>1266300.8640000001</v>
      </c>
      <c r="E171" s="5">
        <v>24660</v>
      </c>
      <c r="F171" s="5"/>
    </row>
    <row r="172" spans="2:6" x14ac:dyDescent="0.2">
      <c r="B172" s="3">
        <v>45649</v>
      </c>
      <c r="C172" s="4">
        <v>4</v>
      </c>
      <c r="D172" s="5">
        <v>2360265.1409999998</v>
      </c>
      <c r="E172" s="5">
        <v>45795</v>
      </c>
      <c r="F172" s="5"/>
    </row>
    <row r="173" spans="2:6" x14ac:dyDescent="0.2">
      <c r="B173" s="3">
        <v>45652</v>
      </c>
      <c r="C173" s="4">
        <v>5</v>
      </c>
      <c r="D173" s="5">
        <v>3478728.6</v>
      </c>
      <c r="E173" s="5">
        <v>67365</v>
      </c>
      <c r="F173" s="5"/>
    </row>
    <row r="174" spans="2:6" x14ac:dyDescent="0.2">
      <c r="B174" s="3">
        <v>45653</v>
      </c>
      <c r="C174" s="4">
        <v>1</v>
      </c>
      <c r="D174" s="5">
        <v>432452.32860000001</v>
      </c>
      <c r="E174" s="5">
        <v>8354</v>
      </c>
      <c r="F174" s="5"/>
    </row>
    <row r="175" spans="2:6" x14ac:dyDescent="0.2">
      <c r="B175" s="3">
        <v>45664</v>
      </c>
      <c r="C175" s="4">
        <v>4</v>
      </c>
      <c r="D175" s="5">
        <v>2824214.3</v>
      </c>
      <c r="E175" s="5">
        <v>53275</v>
      </c>
      <c r="F175" s="5"/>
    </row>
    <row r="176" spans="2:6" x14ac:dyDescent="0.2">
      <c r="B176" s="3">
        <v>45665</v>
      </c>
      <c r="C176" s="4">
        <v>2</v>
      </c>
      <c r="D176" s="5">
        <v>2139586.2464000001</v>
      </c>
      <c r="E176" s="5">
        <v>40316</v>
      </c>
      <c r="F176" s="5"/>
    </row>
    <row r="177" spans="2:6" x14ac:dyDescent="0.2">
      <c r="B177" s="3">
        <v>45667</v>
      </c>
      <c r="C177" s="4">
        <v>3</v>
      </c>
      <c r="D177" s="5">
        <v>1273012.1558000001</v>
      </c>
      <c r="E177" s="5">
        <v>23639</v>
      </c>
      <c r="F177" s="5"/>
    </row>
    <row r="178" spans="2:6" x14ac:dyDescent="0.2">
      <c r="B178" s="3">
        <v>45671</v>
      </c>
      <c r="C178" s="4">
        <v>1</v>
      </c>
      <c r="D178" s="5">
        <v>2516692.7609999999</v>
      </c>
      <c r="E178" s="5">
        <v>46710</v>
      </c>
      <c r="F178" s="5"/>
    </row>
    <row r="179" spans="2:6" x14ac:dyDescent="0.2">
      <c r="B179" s="3">
        <v>45673</v>
      </c>
      <c r="C179" s="4">
        <v>1</v>
      </c>
      <c r="D179" s="5">
        <v>802927.29920000001</v>
      </c>
      <c r="E179" s="5">
        <v>14768</v>
      </c>
      <c r="F179" s="5"/>
    </row>
    <row r="180" spans="2:6" x14ac:dyDescent="0.2">
      <c r="B180" s="3">
        <v>45674</v>
      </c>
      <c r="C180" s="4">
        <v>2</v>
      </c>
      <c r="D180" s="5">
        <v>1548558.04</v>
      </c>
      <c r="E180" s="5">
        <v>28279</v>
      </c>
      <c r="F180" s="5"/>
    </row>
    <row r="181" spans="2:6" x14ac:dyDescent="0.2">
      <c r="B181" s="3">
        <v>45677</v>
      </c>
      <c r="C181" s="4">
        <v>1</v>
      </c>
      <c r="D181" s="5">
        <v>451919.99899999995</v>
      </c>
      <c r="E181" s="5">
        <v>8230</v>
      </c>
      <c r="F181" s="5"/>
    </row>
    <row r="182" spans="2:6" x14ac:dyDescent="0.2">
      <c r="B182" s="3">
        <v>45679</v>
      </c>
      <c r="C182" s="4">
        <v>4</v>
      </c>
      <c r="D182" s="5">
        <v>1716619.4958000001</v>
      </c>
      <c r="E182" s="5">
        <v>31042</v>
      </c>
      <c r="F182" s="5"/>
    </row>
    <row r="183" spans="2:6" x14ac:dyDescent="0.2">
      <c r="B183" s="3">
        <v>45680</v>
      </c>
      <c r="C183" s="4">
        <f>'Mercado Primario - Renta Fija'!C82+'Mercado de Otros Bienes'!C122</f>
        <v>8</v>
      </c>
      <c r="D183" s="17">
        <f>'Mercado Primario - Renta Fija'!D82+'Mercado de Otros Bienes'!D122</f>
        <v>3798362.4903499996</v>
      </c>
      <c r="E183" s="17">
        <f>'Mercado Primario - Renta Fija'!E82+'Mercado de Otros Bienes'!E122</f>
        <v>68118.5</v>
      </c>
      <c r="F183" s="5"/>
    </row>
    <row r="184" spans="2:6" x14ac:dyDescent="0.2">
      <c r="B184" s="3">
        <v>45681</v>
      </c>
      <c r="C184" s="4">
        <v>2</v>
      </c>
      <c r="D184" s="5">
        <v>11256.6</v>
      </c>
      <c r="E184" s="5">
        <v>200</v>
      </c>
      <c r="F184" s="5"/>
    </row>
    <row r="185" spans="2:6" x14ac:dyDescent="0.2">
      <c r="B185" s="3">
        <v>45684</v>
      </c>
      <c r="C185" s="4">
        <v>1</v>
      </c>
      <c r="D185" s="5">
        <v>459279.38540000003</v>
      </c>
      <c r="E185" s="5">
        <v>8107</v>
      </c>
      <c r="F185" s="5"/>
    </row>
    <row r="186" spans="2:6" x14ac:dyDescent="0.2">
      <c r="B186" s="3">
        <v>45685</v>
      </c>
      <c r="C186" s="4">
        <v>3</v>
      </c>
      <c r="D186" s="5">
        <v>2323997.1749999998</v>
      </c>
      <c r="E186" s="5">
        <v>40875</v>
      </c>
      <c r="F186" s="5"/>
    </row>
    <row r="187" spans="2:6" x14ac:dyDescent="0.2">
      <c r="B187" s="3">
        <v>45686</v>
      </c>
      <c r="C187" s="4">
        <f>'Mercado Primario - Renta Fija'!C84++'Mercado de Otros Bienes'!C125</f>
        <v>3</v>
      </c>
      <c r="D187" s="5">
        <f>'Mercado Primario - Renta Fija'!D84+'Mercado de Otros Bienes'!D125</f>
        <v>4484381.0109999999</v>
      </c>
      <c r="E187" s="5">
        <f>'Mercado Primario - Renta Fija'!E84+'Mercado de Otros Bienes'!E125</f>
        <v>78265</v>
      </c>
      <c r="F187" s="5"/>
    </row>
    <row r="188" spans="2:6" x14ac:dyDescent="0.2">
      <c r="B188" s="3">
        <v>45688</v>
      </c>
      <c r="C188" s="4">
        <v>1</v>
      </c>
      <c r="D188" s="5">
        <v>299049.68939999997</v>
      </c>
      <c r="E188" s="5">
        <v>5159</v>
      </c>
      <c r="F188" s="5"/>
    </row>
    <row r="189" spans="2:6" x14ac:dyDescent="0.2">
      <c r="B189" s="3">
        <v>45691</v>
      </c>
      <c r="C189" s="4">
        <v>1</v>
      </c>
      <c r="D189" s="5">
        <v>1896614.9524000001</v>
      </c>
      <c r="E189" s="5">
        <v>32452</v>
      </c>
      <c r="F189" s="5"/>
    </row>
    <row r="190" spans="2:6" x14ac:dyDescent="0.2">
      <c r="B190" s="3">
        <v>45692</v>
      </c>
      <c r="C190" s="4">
        <v>3</v>
      </c>
      <c r="D190" s="5">
        <v>2399688.0767999999</v>
      </c>
      <c r="E190" s="5">
        <v>40992</v>
      </c>
      <c r="F190" s="5"/>
    </row>
    <row r="191" spans="2:6" x14ac:dyDescent="0.2">
      <c r="B191" s="3">
        <v>45693</v>
      </c>
      <c r="C191" s="4">
        <v>2</v>
      </c>
      <c r="D191" s="5">
        <v>542549.18640000001</v>
      </c>
      <c r="E191" s="5">
        <v>9228</v>
      </c>
      <c r="F191" s="5"/>
    </row>
    <row r="192" spans="2:6" x14ac:dyDescent="0.2">
      <c r="B192" s="3">
        <v>45694</v>
      </c>
      <c r="C192" s="4">
        <v>1</v>
      </c>
      <c r="D192" s="5">
        <v>1280779.1700000002</v>
      </c>
      <c r="E192" s="5">
        <v>21540</v>
      </c>
      <c r="F192" s="5"/>
    </row>
    <row r="193" spans="2:11" x14ac:dyDescent="0.2">
      <c r="B193" s="3">
        <v>45695</v>
      </c>
      <c r="C193" s="4">
        <v>5</v>
      </c>
      <c r="D193" s="5">
        <v>8659923.6664000005</v>
      </c>
      <c r="E193" s="5">
        <v>143992</v>
      </c>
      <c r="F193" s="5"/>
    </row>
    <row r="194" spans="2:11" x14ac:dyDescent="0.2">
      <c r="B194" s="3">
        <v>45698</v>
      </c>
      <c r="C194" s="4">
        <v>3</v>
      </c>
      <c r="D194" s="5">
        <v>6259939.4573999988</v>
      </c>
      <c r="E194" s="5">
        <v>103434</v>
      </c>
      <c r="F194" s="5"/>
    </row>
    <row r="195" spans="2:11" x14ac:dyDescent="0.2">
      <c r="B195" s="3">
        <v>45699</v>
      </c>
      <c r="C195" s="4">
        <v>2</v>
      </c>
      <c r="D195" s="5">
        <v>1773480.2404</v>
      </c>
      <c r="E195" s="5">
        <v>29293</v>
      </c>
      <c r="F195" s="5"/>
    </row>
    <row r="196" spans="2:11" x14ac:dyDescent="0.2">
      <c r="B196" s="3">
        <v>45700</v>
      </c>
      <c r="C196" s="4">
        <v>1</v>
      </c>
      <c r="D196" s="5">
        <v>1563532.236</v>
      </c>
      <c r="E196" s="5">
        <v>25620</v>
      </c>
      <c r="F196" s="5"/>
    </row>
    <row r="197" spans="2:11" x14ac:dyDescent="0.2">
      <c r="B197" s="3">
        <v>45701</v>
      </c>
      <c r="C197" s="4">
        <v>1</v>
      </c>
      <c r="D197" s="5">
        <v>1974734.1780000001</v>
      </c>
      <c r="E197" s="5">
        <v>32190</v>
      </c>
      <c r="F197" s="5"/>
    </row>
    <row r="198" spans="2:11" x14ac:dyDescent="0.2">
      <c r="B198" s="3">
        <v>45702</v>
      </c>
      <c r="C198" s="4">
        <v>1</v>
      </c>
      <c r="D198" s="5">
        <v>1494872.8859999999</v>
      </c>
      <c r="E198" s="5">
        <v>24180</v>
      </c>
      <c r="F198" s="5"/>
    </row>
    <row r="199" spans="2:11" x14ac:dyDescent="0.2">
      <c r="B199" s="3">
        <v>45706</v>
      </c>
      <c r="C199" s="4">
        <v>3</v>
      </c>
      <c r="D199" s="5">
        <v>3865221.9758000001</v>
      </c>
      <c r="E199" s="5">
        <v>62242</v>
      </c>
      <c r="F199" s="5"/>
    </row>
    <row r="200" spans="2:11" x14ac:dyDescent="0.2">
      <c r="B200" s="3">
        <v>45707</v>
      </c>
      <c r="C200" s="4">
        <v>1</v>
      </c>
      <c r="D200" s="5">
        <v>446476.81199999998</v>
      </c>
      <c r="E200" s="5">
        <v>7180</v>
      </c>
      <c r="F200" s="5"/>
      <c r="I200" s="15"/>
      <c r="K200" s="15"/>
    </row>
    <row r="201" spans="2:11" x14ac:dyDescent="0.2">
      <c r="B201" s="3">
        <v>45708</v>
      </c>
      <c r="C201" s="4">
        <v>5</v>
      </c>
      <c r="D201" s="5">
        <v>3781709.8179000001</v>
      </c>
      <c r="E201" s="5">
        <v>60497</v>
      </c>
      <c r="F201" s="5"/>
      <c r="I201" s="15"/>
    </row>
    <row r="202" spans="2:11" x14ac:dyDescent="0.2">
      <c r="B202" s="3">
        <v>45709</v>
      </c>
      <c r="C202" s="4">
        <v>5</v>
      </c>
      <c r="D202" s="5">
        <v>2938975.8369999998</v>
      </c>
      <c r="E202" s="5">
        <v>46498</v>
      </c>
      <c r="F202" s="5"/>
    </row>
    <row r="203" spans="2:11" x14ac:dyDescent="0.2">
      <c r="B203" s="3">
        <v>45713</v>
      </c>
      <c r="C203" s="4">
        <v>2</v>
      </c>
      <c r="D203" s="5">
        <v>2928842.0064000003</v>
      </c>
      <c r="E203" s="5">
        <v>46128</v>
      </c>
      <c r="F203" s="5"/>
    </row>
    <row r="204" spans="2:11" x14ac:dyDescent="0.2">
      <c r="B204" s="3">
        <v>45714</v>
      </c>
      <c r="C204" s="4">
        <v>1</v>
      </c>
      <c r="D204" s="5">
        <v>792556.45799999998</v>
      </c>
      <c r="E204" s="5">
        <v>12380</v>
      </c>
      <c r="F204" s="5"/>
    </row>
    <row r="205" spans="2:11" x14ac:dyDescent="0.2">
      <c r="B205" s="3">
        <v>45750</v>
      </c>
      <c r="C205" s="4">
        <v>7</v>
      </c>
      <c r="D205" s="5">
        <v>1756232.4999999998</v>
      </c>
      <c r="E205" s="5">
        <v>25000</v>
      </c>
      <c r="F205" s="5"/>
    </row>
    <row r="206" spans="2:11" x14ac:dyDescent="0.2">
      <c r="B206" s="3">
        <v>45789</v>
      </c>
      <c r="C206" s="4">
        <v>1</v>
      </c>
      <c r="D206" s="5">
        <v>9304950</v>
      </c>
      <c r="E206" s="5">
        <v>100000</v>
      </c>
      <c r="F206" s="5"/>
    </row>
    <row r="207" spans="2:11" x14ac:dyDescent="0.2">
      <c r="B207" s="3">
        <v>45889</v>
      </c>
      <c r="C207" s="4">
        <v>3</v>
      </c>
      <c r="D207" s="5">
        <v>3936656.5500000003</v>
      </c>
      <c r="E207" s="5">
        <v>28500</v>
      </c>
      <c r="F207" s="5"/>
    </row>
    <row r="208" spans="2:11" x14ac:dyDescent="0.2">
      <c r="B208" s="3">
        <v>45890</v>
      </c>
      <c r="C208" s="4">
        <v>3</v>
      </c>
      <c r="D208" s="5">
        <v>543666.24</v>
      </c>
      <c r="E208" s="5">
        <v>3900</v>
      </c>
      <c r="F208" s="5"/>
    </row>
    <row r="209" spans="2:10" x14ac:dyDescent="0.2">
      <c r="B209" s="3">
        <v>45891</v>
      </c>
      <c r="C209" s="4">
        <v>20</v>
      </c>
      <c r="D209" s="5">
        <v>588064.32000000018</v>
      </c>
      <c r="E209" s="5">
        <v>4180.7501777335428</v>
      </c>
      <c r="F209" s="5">
        <v>3600</v>
      </c>
    </row>
    <row r="210" spans="2:10" x14ac:dyDescent="0.2">
      <c r="B210" s="3">
        <v>45894</v>
      </c>
      <c r="C210" s="4">
        <v>2</v>
      </c>
      <c r="D210" s="5">
        <v>2497163.6799999997</v>
      </c>
      <c r="E210" s="5">
        <v>17600</v>
      </c>
      <c r="F210" s="5"/>
    </row>
    <row r="211" spans="2:10" x14ac:dyDescent="0.2">
      <c r="B211" s="3">
        <v>45918</v>
      </c>
      <c r="C211" s="4">
        <v>20</v>
      </c>
      <c r="D211" s="5">
        <v>698217.2100000002</v>
      </c>
      <c r="E211" s="5">
        <v>4284.0768628160286</v>
      </c>
      <c r="F211" s="5">
        <v>3600</v>
      </c>
    </row>
    <row r="212" spans="2:10" x14ac:dyDescent="0.2">
      <c r="B212" s="3">
        <v>45932</v>
      </c>
      <c r="C212" s="4">
        <v>1</v>
      </c>
      <c r="D212" s="5">
        <v>8356831.4441</v>
      </c>
      <c r="E212" s="5">
        <v>46093</v>
      </c>
      <c r="F212" s="5"/>
    </row>
    <row r="213" spans="2:10" x14ac:dyDescent="0.2">
      <c r="B213" s="3">
        <v>45936</v>
      </c>
      <c r="C213" s="4">
        <v>1</v>
      </c>
      <c r="D213" s="5">
        <v>18539.830000000002</v>
      </c>
      <c r="E213" s="5">
        <v>100</v>
      </c>
      <c r="F213" s="5"/>
    </row>
    <row r="214" spans="2:10" x14ac:dyDescent="0.2">
      <c r="B214" s="3">
        <v>45937</v>
      </c>
      <c r="C214" s="4">
        <f>'Mercado Primario - Renta Fija'!C91+'Mercado de Otros Bienes'!C146</f>
        <v>4</v>
      </c>
      <c r="D214" s="5">
        <f>'Mercado Primario - Renta Fija'!D91+'Mercado de Otros Bienes'!D146</f>
        <v>307800.80800000002</v>
      </c>
      <c r="E214" s="5">
        <f>'Mercado Primario - Renta Fija'!E91+'Mercado de Otros Bienes'!E146</f>
        <v>1643.4511101274877</v>
      </c>
      <c r="F214" s="5">
        <v>720</v>
      </c>
    </row>
    <row r="215" spans="2:10" x14ac:dyDescent="0.2">
      <c r="B215" s="3">
        <v>45938</v>
      </c>
      <c r="C215" s="4">
        <v>1</v>
      </c>
      <c r="D215" s="5">
        <v>4561151.54</v>
      </c>
      <c r="E215" s="5">
        <v>24100</v>
      </c>
      <c r="F215" s="5"/>
    </row>
    <row r="216" spans="2:10" x14ac:dyDescent="0.2">
      <c r="B216" s="3">
        <v>45952</v>
      </c>
      <c r="C216" s="4">
        <v>31</v>
      </c>
      <c r="D216" s="5">
        <v>1420209.7859999996</v>
      </c>
      <c r="E216" s="5">
        <v>6753.8182492599226</v>
      </c>
      <c r="F216" s="5">
        <v>5820</v>
      </c>
      <c r="J216" s="14"/>
    </row>
    <row r="217" spans="2:10" x14ac:dyDescent="0.2">
      <c r="B217" s="3">
        <v>45953</v>
      </c>
      <c r="C217" s="4">
        <v>2</v>
      </c>
      <c r="D217" s="5">
        <v>93737.905999999988</v>
      </c>
      <c r="E217" s="5">
        <v>441.15339670760625</v>
      </c>
      <c r="F217" s="5">
        <v>380</v>
      </c>
      <c r="J217" s="14"/>
    </row>
    <row r="218" spans="2:10" x14ac:dyDescent="0.2">
      <c r="B218" s="3">
        <v>45958</v>
      </c>
      <c r="C218" s="4">
        <v>1</v>
      </c>
      <c r="D218" s="5">
        <v>50780.800000000003</v>
      </c>
      <c r="E218" s="5">
        <v>232.75794105514052</v>
      </c>
      <c r="F218" s="5">
        <v>200</v>
      </c>
      <c r="J218" s="14"/>
    </row>
    <row r="219" spans="2:10" x14ac:dyDescent="0.2">
      <c r="B219" s="3">
        <v>45965</v>
      </c>
      <c r="C219" s="4">
        <v>9</v>
      </c>
      <c r="D219" s="5">
        <v>21540115.199999996</v>
      </c>
      <c r="E219" s="5">
        <v>96000</v>
      </c>
      <c r="F219" s="5"/>
    </row>
    <row r="220" spans="2:10" x14ac:dyDescent="0.2">
      <c r="B220" s="3">
        <v>45966</v>
      </c>
      <c r="C220" s="4">
        <v>3</v>
      </c>
      <c r="D220" s="5">
        <v>836682.85000000009</v>
      </c>
      <c r="E220" s="5">
        <v>3700</v>
      </c>
      <c r="F220" s="5"/>
      <c r="J220" s="15">
        <f>J216-J218</f>
        <v>0</v>
      </c>
    </row>
    <row r="221" spans="2:10" x14ac:dyDescent="0.2">
      <c r="B221" s="3">
        <v>45967</v>
      </c>
      <c r="C221" s="4">
        <v>1</v>
      </c>
      <c r="D221" s="5">
        <v>9102268</v>
      </c>
      <c r="E221" s="5">
        <v>40000</v>
      </c>
      <c r="F221" s="5"/>
    </row>
    <row r="222" spans="2:10" x14ac:dyDescent="0.2">
      <c r="B222" s="3">
        <v>45968</v>
      </c>
      <c r="C222" s="4">
        <v>1</v>
      </c>
      <c r="D222" s="5">
        <v>1233789.8400000001</v>
      </c>
      <c r="E222" s="5">
        <v>5400</v>
      </c>
      <c r="F222" s="5"/>
    </row>
    <row r="223" spans="2:10" x14ac:dyDescent="0.2">
      <c r="B223" s="3">
        <v>45974</v>
      </c>
      <c r="C223" s="4">
        <v>1</v>
      </c>
      <c r="D223" s="5">
        <v>350336.4</v>
      </c>
      <c r="E223" s="5">
        <v>1500</v>
      </c>
      <c r="F223" s="5"/>
    </row>
    <row r="224" spans="2:10" x14ac:dyDescent="0.2">
      <c r="B224" s="3">
        <v>45975</v>
      </c>
      <c r="C224" s="4">
        <v>1</v>
      </c>
      <c r="D224" s="5">
        <v>10663166.1</v>
      </c>
      <c r="E224" s="5">
        <v>45400</v>
      </c>
      <c r="F224" s="5"/>
    </row>
    <row r="225" spans="2:6" x14ac:dyDescent="0.2">
      <c r="B225" s="3">
        <v>45979</v>
      </c>
      <c r="C225" s="4">
        <f>'Mercado Primario - Renta Fija'!C99+'Mercado de Otros Bienes'!C150</f>
        <v>29</v>
      </c>
      <c r="D225" s="5">
        <f>'Mercado Primario - Renta Fija'!D99+'Mercado de Otros Bienes'!D150</f>
        <v>2076787.4450000003</v>
      </c>
      <c r="E225" s="5">
        <f>'Mercado Primario - Renta Fija'!E99+'Mercado de Otros Bienes'!E150</f>
        <v>8768.7767718900905</v>
      </c>
      <c r="F225" s="5">
        <v>5800</v>
      </c>
    </row>
    <row r="226" spans="2:6" x14ac:dyDescent="0.2">
      <c r="B226" s="3">
        <v>45980</v>
      </c>
      <c r="C226" s="4">
        <v>7</v>
      </c>
      <c r="D226" s="5">
        <v>364069.2</v>
      </c>
      <c r="E226" s="5">
        <v>1531.331694360264</v>
      </c>
      <c r="F226" s="5">
        <v>1320</v>
      </c>
    </row>
    <row r="227" spans="2:6" x14ac:dyDescent="0.2">
      <c r="B227" s="3">
        <v>45981</v>
      </c>
      <c r="C227" s="4">
        <v>1</v>
      </c>
      <c r="D227" s="5">
        <v>49969.8</v>
      </c>
      <c r="E227" s="5">
        <v>207.93232715090534</v>
      </c>
      <c r="F227" s="5">
        <v>180</v>
      </c>
    </row>
    <row r="228" spans="2:6" x14ac:dyDescent="0.2">
      <c r="B228" s="3">
        <v>45982</v>
      </c>
      <c r="C228" s="4">
        <v>1</v>
      </c>
      <c r="D228" s="5">
        <v>50117.4</v>
      </c>
      <c r="E228" s="5">
        <v>207.45719394978019</v>
      </c>
      <c r="F228" s="5">
        <v>180</v>
      </c>
    </row>
    <row r="229" spans="2:6" x14ac:dyDescent="0.2">
      <c r="B229" s="3">
        <v>45994</v>
      </c>
      <c r="C229" s="4">
        <v>1</v>
      </c>
      <c r="D229" s="5">
        <v>2317549.77</v>
      </c>
      <c r="E229" s="5">
        <v>9300</v>
      </c>
      <c r="F229" s="5"/>
    </row>
    <row r="230" spans="2:6" x14ac:dyDescent="0.2">
      <c r="B230" s="3">
        <v>45995</v>
      </c>
      <c r="C230" s="4">
        <v>1</v>
      </c>
      <c r="D230" s="5">
        <v>649114.54476700001</v>
      </c>
      <c r="E230" s="5">
        <v>2577.0100000000002</v>
      </c>
      <c r="F230" s="5"/>
    </row>
    <row r="231" spans="2:6" x14ac:dyDescent="0.2">
      <c r="B231" s="3">
        <v>46000</v>
      </c>
      <c r="C231" s="4">
        <f>'Mercado Primario - Renta Fija'!C102+'Mercado de Otros Bienes'!C154</f>
        <v>3</v>
      </c>
      <c r="D231" s="5">
        <f>'Mercado Primario - Renta Fija'!D102+'Mercado de Otros Bienes'!D154</f>
        <v>25626067.509709999</v>
      </c>
      <c r="E231" s="5">
        <f>'Mercado Primario - Renta Fija'!E102+'Mercado de Otros Bienes'!E154</f>
        <v>99353.3</v>
      </c>
      <c r="F231" s="5"/>
    </row>
    <row r="232" spans="2:6" x14ac:dyDescent="0.2">
      <c r="B232" s="3">
        <v>46001</v>
      </c>
      <c r="C232" s="4">
        <v>2</v>
      </c>
      <c r="D232" s="5">
        <v>91736.25999999998</v>
      </c>
      <c r="E232" s="5">
        <v>350</v>
      </c>
      <c r="F232" s="5"/>
    </row>
    <row r="233" spans="2:6" x14ac:dyDescent="0.2">
      <c r="B233" s="3">
        <v>46002</v>
      </c>
      <c r="C233" s="4">
        <v>1</v>
      </c>
      <c r="D233" s="5">
        <v>9807449.3999999985</v>
      </c>
      <c r="E233" s="5">
        <v>37000</v>
      </c>
      <c r="F233" s="5"/>
    </row>
    <row r="234" spans="2:6" x14ac:dyDescent="0.2">
      <c r="B234" s="3">
        <v>46003</v>
      </c>
      <c r="C234" s="4">
        <v>1</v>
      </c>
      <c r="D234" s="5">
        <v>13387.495000000001</v>
      </c>
      <c r="E234" s="5">
        <v>50</v>
      </c>
      <c r="F234" s="5"/>
    </row>
    <row r="235" spans="2:6" x14ac:dyDescent="0.2">
      <c r="B235" s="3">
        <v>46006</v>
      </c>
      <c r="C235" s="4">
        <v>1</v>
      </c>
      <c r="D235" s="5">
        <v>1137315.06</v>
      </c>
      <c r="E235" s="5">
        <v>4200</v>
      </c>
      <c r="F235" s="5"/>
    </row>
    <row r="236" spans="2:6" x14ac:dyDescent="0.2">
      <c r="B236" s="3">
        <v>46009</v>
      </c>
      <c r="C236" s="4">
        <v>28</v>
      </c>
      <c r="D236" s="5">
        <v>2068733.4479999999</v>
      </c>
      <c r="E236" s="5">
        <v>7399.8854926744543</v>
      </c>
      <c r="F236" s="5">
        <v>6300</v>
      </c>
    </row>
    <row r="237" spans="2:6" x14ac:dyDescent="0.2">
      <c r="B237" s="3">
        <v>46010</v>
      </c>
      <c r="C237" s="4">
        <v>3</v>
      </c>
      <c r="D237" s="5">
        <v>192090.2</v>
      </c>
      <c r="E237" s="5">
        <v>679.93450208273748</v>
      </c>
      <c r="F237" s="5">
        <v>580</v>
      </c>
    </row>
    <row r="238" spans="2:6" x14ac:dyDescent="0.2">
      <c r="B238" s="3">
        <v>46013</v>
      </c>
      <c r="C238" s="4">
        <v>2</v>
      </c>
      <c r="D238" s="5">
        <v>127072</v>
      </c>
      <c r="E238" s="5">
        <v>445.23802182462373</v>
      </c>
      <c r="F238" s="5">
        <v>380</v>
      </c>
    </row>
    <row r="239" spans="2:6" x14ac:dyDescent="0.2">
      <c r="B239" s="3">
        <v>46020</v>
      </c>
      <c r="C239" s="4">
        <v>1</v>
      </c>
      <c r="D239" s="5">
        <v>62600.111999999994</v>
      </c>
      <c r="E239" s="5">
        <v>212.22542367882281</v>
      </c>
      <c r="F239" s="5">
        <v>180</v>
      </c>
    </row>
    <row r="240" spans="2:6" x14ac:dyDescent="0.2">
      <c r="B240" s="3">
        <v>46042</v>
      </c>
      <c r="C240" s="4">
        <v>25</v>
      </c>
      <c r="D240" s="5">
        <v>1874293.1999999993</v>
      </c>
      <c r="E240" s="5">
        <v>5440.5067413704992</v>
      </c>
      <c r="F240" s="5">
        <v>4680</v>
      </c>
    </row>
    <row r="241" spans="2:8" x14ac:dyDescent="0.2">
      <c r="B241" s="3">
        <v>46043</v>
      </c>
      <c r="C241" s="4">
        <v>3</v>
      </c>
      <c r="D241" s="5">
        <v>228015.2</v>
      </c>
      <c r="E241" s="5">
        <v>661.85921857633707</v>
      </c>
      <c r="F241" s="5">
        <v>560</v>
      </c>
    </row>
    <row r="242" spans="2:8" x14ac:dyDescent="0.2">
      <c r="B242" s="3">
        <v>46044</v>
      </c>
      <c r="C242" s="4">
        <v>1</v>
      </c>
      <c r="D242" s="5">
        <v>73737</v>
      </c>
      <c r="E242" s="5">
        <v>210.7209728194893</v>
      </c>
      <c r="F242" s="5">
        <v>180</v>
      </c>
    </row>
    <row r="243" spans="2:8" x14ac:dyDescent="0.2">
      <c r="B243" s="3">
        <v>46048</v>
      </c>
      <c r="C243" s="4">
        <v>1</v>
      </c>
      <c r="D243" s="5">
        <v>83518</v>
      </c>
      <c r="E243" s="5">
        <v>234.89619544551471</v>
      </c>
      <c r="F243" s="5">
        <v>200</v>
      </c>
    </row>
    <row r="244" spans="2:8" x14ac:dyDescent="0.2">
      <c r="B244" s="3">
        <v>46051</v>
      </c>
      <c r="C244" s="4">
        <v>2</v>
      </c>
      <c r="D244" s="5">
        <v>145464.92000000001</v>
      </c>
      <c r="E244" s="5">
        <v>400</v>
      </c>
      <c r="F244" s="5"/>
    </row>
    <row r="245" spans="2:8" x14ac:dyDescent="0.2">
      <c r="B245" s="3">
        <v>46055</v>
      </c>
      <c r="C245" s="4">
        <v>2</v>
      </c>
      <c r="D245" s="5">
        <v>55538.159999999989</v>
      </c>
      <c r="E245" s="5">
        <v>150</v>
      </c>
      <c r="F245" s="5"/>
    </row>
    <row r="246" spans="2:8" x14ac:dyDescent="0.2">
      <c r="B246" s="3">
        <v>46056</v>
      </c>
      <c r="C246" s="4">
        <v>3</v>
      </c>
      <c r="D246" s="5">
        <v>1612854.75</v>
      </c>
      <c r="E246" s="5">
        <v>350</v>
      </c>
      <c r="F246" s="5"/>
    </row>
    <row r="247" spans="2:8" x14ac:dyDescent="0.2">
      <c r="B247" s="3">
        <v>46057</v>
      </c>
      <c r="C247" s="4">
        <v>2</v>
      </c>
      <c r="D247" s="5">
        <v>130236.995</v>
      </c>
      <c r="E247" s="5">
        <v>4300</v>
      </c>
      <c r="F247" s="5"/>
    </row>
    <row r="248" spans="2:8" x14ac:dyDescent="0.2">
      <c r="B248" s="3">
        <v>46058</v>
      </c>
      <c r="C248" s="4">
        <v>5</v>
      </c>
      <c r="D248" s="5">
        <v>19608942.719999999</v>
      </c>
      <c r="E248" s="5">
        <v>51812.704071413966</v>
      </c>
      <c r="F248" s="5">
        <v>180</v>
      </c>
      <c r="H248" s="13"/>
    </row>
    <row r="249" spans="2:8" x14ac:dyDescent="0.2">
      <c r="B249" s="3">
        <v>46059</v>
      </c>
      <c r="C249" s="4">
        <v>5</v>
      </c>
      <c r="D249" s="5">
        <v>46876210.199999996</v>
      </c>
      <c r="E249" s="5">
        <v>123000</v>
      </c>
      <c r="F249" s="5"/>
    </row>
    <row r="250" spans="2:8" x14ac:dyDescent="0.2">
      <c r="B250" s="3">
        <v>46062</v>
      </c>
      <c r="C250" s="4">
        <v>3</v>
      </c>
      <c r="D250" s="5">
        <v>229579.08000000002</v>
      </c>
      <c r="E250" s="5">
        <v>600</v>
      </c>
      <c r="F250" s="5"/>
      <c r="H250" s="16"/>
    </row>
    <row r="251" spans="2:8" x14ac:dyDescent="0.2">
      <c r="B251" s="3">
        <v>46063</v>
      </c>
      <c r="C251" s="4">
        <v>2</v>
      </c>
      <c r="D251" s="5">
        <v>9670327.1999999993</v>
      </c>
      <c r="E251" s="5">
        <v>25100</v>
      </c>
      <c r="F251" s="5"/>
    </row>
    <row r="252" spans="2:8" x14ac:dyDescent="0.2">
      <c r="B252" s="3">
        <v>46065</v>
      </c>
      <c r="C252" s="4">
        <v>1</v>
      </c>
      <c r="D252" s="5">
        <v>78058.880000000005</v>
      </c>
      <c r="E252" s="5">
        <v>200</v>
      </c>
      <c r="F252" s="5"/>
    </row>
    <row r="253" spans="2:8" x14ac:dyDescent="0.2">
      <c r="B253" s="3">
        <v>46071</v>
      </c>
      <c r="C253" s="4">
        <v>24</v>
      </c>
      <c r="D253" s="5">
        <v>2125665.6</v>
      </c>
      <c r="E253" s="5">
        <v>5362.8668755301269</v>
      </c>
      <c r="F253" s="5">
        <v>4520</v>
      </c>
    </row>
    <row r="254" spans="2:8" x14ac:dyDescent="0.2">
      <c r="B254" s="3">
        <v>46072</v>
      </c>
      <c r="C254" s="4">
        <v>2</v>
      </c>
      <c r="D254" s="5">
        <v>2033602.5600000001</v>
      </c>
      <c r="E254" s="5">
        <v>5100</v>
      </c>
      <c r="F254" s="5"/>
    </row>
    <row r="255" spans="2:8" x14ac:dyDescent="0.2">
      <c r="B255" s="3">
        <v>46073</v>
      </c>
      <c r="C255" s="4">
        <f>'Mercado Primario - Renta Fija'!C117+'Mercado de Otros Bienes'!C165</f>
        <v>11</v>
      </c>
      <c r="D255" s="5">
        <f>'Mercado Primario - Renta Fija'!D117+'Mercado de Otros Bienes'!D165</f>
        <v>8672545.6699999999</v>
      </c>
      <c r="E255" s="5">
        <f>'Mercado Primario - Renta Fija'!E117+'Mercado de Otros Bienes'!E165</f>
        <v>21555.571250077359</v>
      </c>
      <c r="F255" s="5">
        <v>2600</v>
      </c>
      <c r="H255" s="13"/>
    </row>
    <row r="256" spans="2:8" x14ac:dyDescent="0.2">
      <c r="B256" s="3">
        <v>46076</v>
      </c>
      <c r="C256" s="4">
        <v>1</v>
      </c>
      <c r="D256" s="5">
        <v>95342</v>
      </c>
      <c r="E256" s="5">
        <v>235.2080341076566</v>
      </c>
      <c r="F256" s="5">
        <v>200</v>
      </c>
    </row>
    <row r="257" spans="2:8" x14ac:dyDescent="0.2">
      <c r="B257" s="3">
        <v>46077</v>
      </c>
      <c r="C257" s="4">
        <f>'Mercado Primario - Renta Fija'!C118+'Mercado de Otros Bienes'!C167</f>
        <v>3</v>
      </c>
      <c r="D257" s="5">
        <f>'Mercado Primario - Renta Fija'!D118+'Mercado de Otros Bienes'!D167</f>
        <v>295301.58</v>
      </c>
      <c r="E257" s="5">
        <f>'Mercado Primario - Renta Fija'!E118+'Mercado de Otros Bienes'!E167</f>
        <v>725.94463418952455</v>
      </c>
      <c r="F257" s="5"/>
      <c r="H257" s="13"/>
    </row>
    <row r="258" spans="2:8" x14ac:dyDescent="0.2">
      <c r="B258" s="3">
        <v>46078</v>
      </c>
      <c r="C258" s="4">
        <v>2</v>
      </c>
      <c r="D258" s="5">
        <f>'Mercado Primario - Renta Fija'!D119+'Mercado de Otros Bienes'!D168</f>
        <v>251539.88</v>
      </c>
      <c r="E258" s="5">
        <f>'Mercado Primario - Renta Fija'!E119+'Mercado de Otros Bienes'!E168</f>
        <v>611.89158367707762</v>
      </c>
      <c r="F258" s="5">
        <v>180</v>
      </c>
      <c r="H258" s="13"/>
    </row>
    <row r="259" spans="2:8" x14ac:dyDescent="0.2">
      <c r="B259" s="21">
        <v>46092</v>
      </c>
      <c r="C259" s="4">
        <v>4</v>
      </c>
      <c r="D259" s="5">
        <v>569666.5</v>
      </c>
      <c r="E259" s="5">
        <v>1300</v>
      </c>
      <c r="F259" s="5"/>
    </row>
    <row r="260" spans="2:8" x14ac:dyDescent="0.2">
      <c r="B260" s="21">
        <v>46093</v>
      </c>
      <c r="C260" s="4">
        <v>1</v>
      </c>
      <c r="D260" s="5">
        <v>22048.285</v>
      </c>
      <c r="E260" s="5">
        <v>50</v>
      </c>
      <c r="F260" s="5"/>
    </row>
    <row r="261" spans="2:8" x14ac:dyDescent="0.2">
      <c r="B261" s="21">
        <v>46097</v>
      </c>
      <c r="C261" s="4">
        <v>1</v>
      </c>
      <c r="D261" s="5">
        <v>223402.4</v>
      </c>
      <c r="E261" s="5">
        <v>500</v>
      </c>
      <c r="F261" s="5"/>
    </row>
    <row r="262" spans="2:8" x14ac:dyDescent="0.2">
      <c r="B262" s="21">
        <v>46098</v>
      </c>
      <c r="C262" s="4">
        <f>'Mercado Primario - Renta Fija'!C123+'Mercado de Otros Bienes'!C169</f>
        <v>3</v>
      </c>
      <c r="D262" s="5">
        <f>'Mercado Primario - Renta Fija'!D123+'Mercado de Otros Bienes'!D169</f>
        <v>16211547.245999999</v>
      </c>
      <c r="E262" s="5">
        <f>'Mercado Primario - Renta Fija'!E123+'Mercado de Otros Bienes'!E169</f>
        <v>36156.740784256523</v>
      </c>
      <c r="F262" s="5">
        <v>180</v>
      </c>
    </row>
    <row r="263" spans="2:8" x14ac:dyDescent="0.2">
      <c r="B263" s="21">
        <v>46099</v>
      </c>
      <c r="C263" s="4">
        <f>'Mercado Primario - Renta Fija'!C124+'Mercado de Otros Bienes'!C170</f>
        <v>27</v>
      </c>
      <c r="D263" s="5">
        <f>'Mercado Primario - Renta Fija'!D124+'Mercado de Otros Bienes'!D170</f>
        <v>3625417.3079999974</v>
      </c>
      <c r="E263" s="5">
        <f>'Mercado Primario - Renta Fija'!E124+'Mercado de Otros Bienes'!E170</f>
        <v>8029.5891361200811</v>
      </c>
      <c r="F263" s="5">
        <v>6970</v>
      </c>
      <c r="H263" s="13"/>
    </row>
    <row r="264" spans="2:8" x14ac:dyDescent="0.2">
      <c r="B264" s="21">
        <v>46101</v>
      </c>
      <c r="C264" s="4">
        <v>1</v>
      </c>
      <c r="D264" s="5">
        <v>94411.44</v>
      </c>
      <c r="E264" s="5">
        <v>207.38158222199573</v>
      </c>
      <c r="F264" s="5">
        <v>180</v>
      </c>
    </row>
    <row r="265" spans="2:8" x14ac:dyDescent="0.2">
      <c r="B265" s="21">
        <v>46104</v>
      </c>
      <c r="C265" s="4">
        <v>3</v>
      </c>
      <c r="D265" s="5">
        <v>295564.864</v>
      </c>
      <c r="E265" s="5">
        <v>646.64313591818598</v>
      </c>
      <c r="F265" s="5">
        <v>560</v>
      </c>
    </row>
    <row r="266" spans="2:8" x14ac:dyDescent="0.2">
      <c r="B266" s="21">
        <v>46105</v>
      </c>
      <c r="C266" s="4">
        <v>2</v>
      </c>
      <c r="D266" s="5">
        <v>213382.6</v>
      </c>
      <c r="E266" s="5">
        <v>464.42798765922487</v>
      </c>
      <c r="F266" s="5">
        <v>400</v>
      </c>
    </row>
    <row r="267" spans="2:8" x14ac:dyDescent="0.2">
      <c r="B267" s="21">
        <v>46108</v>
      </c>
      <c r="C267" s="4">
        <v>2</v>
      </c>
      <c r="D267" s="5">
        <v>628535.44500000007</v>
      </c>
      <c r="E267" s="5">
        <v>1350</v>
      </c>
      <c r="F267" s="5"/>
      <c r="H267" s="13"/>
    </row>
    <row r="268" spans="2:8" x14ac:dyDescent="0.2">
      <c r="B268" s="21">
        <v>46111</v>
      </c>
      <c r="C268" s="4">
        <f>'Mercado Primario - Renta Fija'!C126+'Mercado de Otros Bienes'!C174</f>
        <v>3</v>
      </c>
      <c r="D268" s="5">
        <f>'Mercado de Otros Bienes'!D174+'Mercado Primario - Renta Fija'!D126</f>
        <v>9629826.8680000007</v>
      </c>
      <c r="E268" s="5">
        <f>'Mercado Primario - Renta Fija'!E126+'Mercado de Otros Bienes'!E174</f>
        <v>20415.133987590427</v>
      </c>
      <c r="F268" s="5"/>
    </row>
    <row r="269" spans="2:8" x14ac:dyDescent="0.2">
      <c r="B269" s="3">
        <v>46119</v>
      </c>
      <c r="C269" s="4">
        <v>1</v>
      </c>
      <c r="D269" s="5">
        <v>23726.69</v>
      </c>
      <c r="E269" s="5">
        <v>50</v>
      </c>
      <c r="F269" s="5"/>
    </row>
    <row r="270" spans="2:8" x14ac:dyDescent="0.2">
      <c r="B270" s="3">
        <v>46120</v>
      </c>
      <c r="C270" s="4">
        <v>1</v>
      </c>
      <c r="D270" s="5">
        <v>9856422.2300000004</v>
      </c>
      <c r="E270" s="5">
        <v>20750</v>
      </c>
      <c r="F270" s="5"/>
    </row>
    <row r="271" spans="2:8" x14ac:dyDescent="0.2">
      <c r="B271" s="3">
        <v>46125</v>
      </c>
      <c r="C271" s="4">
        <v>2</v>
      </c>
      <c r="D271" s="5">
        <v>47714.879999999997</v>
      </c>
      <c r="E271" s="5">
        <v>100</v>
      </c>
      <c r="F271" s="5"/>
    </row>
    <row r="272" spans="2:8" x14ac:dyDescent="0.2">
      <c r="B272" s="3">
        <v>46132</v>
      </c>
      <c r="C272" s="4">
        <v>28</v>
      </c>
      <c r="D272" s="5">
        <v>4138792.1119999983</v>
      </c>
      <c r="E272" s="5">
        <v>8600.6647552656505</v>
      </c>
      <c r="F272" s="5">
        <v>7280</v>
      </c>
    </row>
    <row r="273" spans="2:10" x14ac:dyDescent="0.2">
      <c r="B273" s="3">
        <v>46133</v>
      </c>
      <c r="C273" s="4">
        <v>3</v>
      </c>
      <c r="D273" s="5">
        <v>340548.54000000004</v>
      </c>
      <c r="E273" s="5">
        <v>706.97387932586105</v>
      </c>
      <c r="F273" s="5">
        <v>600</v>
      </c>
    </row>
    <row r="274" spans="2:10" x14ac:dyDescent="0.2">
      <c r="B274" s="3">
        <v>46135</v>
      </c>
      <c r="C274" s="4">
        <v>1</v>
      </c>
      <c r="D274" s="5">
        <v>102062.39399999999</v>
      </c>
      <c r="E274" s="5">
        <v>211.16157868025658</v>
      </c>
      <c r="F274" s="5">
        <v>180</v>
      </c>
      <c r="J274" s="13"/>
    </row>
    <row r="275" spans="2:10" x14ac:dyDescent="0.2">
      <c r="B275" s="21">
        <v>46139</v>
      </c>
      <c r="C275" s="4">
        <v>2</v>
      </c>
      <c r="D275" s="5">
        <v>204265.12</v>
      </c>
      <c r="E275" s="5">
        <v>421.39</v>
      </c>
      <c r="F275" s="5">
        <v>360</v>
      </c>
    </row>
    <row r="276" spans="2:10" x14ac:dyDescent="0.2">
      <c r="B276" s="3">
        <v>46161</v>
      </c>
      <c r="C276" s="4">
        <v>28</v>
      </c>
      <c r="D276" s="5">
        <v>3203638.03</v>
      </c>
      <c r="E276" s="5">
        <v>6185.08</v>
      </c>
      <c r="F276" s="5">
        <v>5320</v>
      </c>
    </row>
    <row r="277" spans="2:10" x14ac:dyDescent="0.2">
      <c r="B277" s="3">
        <v>46162</v>
      </c>
      <c r="C277" s="4">
        <v>3</v>
      </c>
      <c r="D277" s="5">
        <v>338327.47200000007</v>
      </c>
      <c r="E277" s="5">
        <v>649.48790415004999</v>
      </c>
      <c r="F277" s="5">
        <v>560</v>
      </c>
    </row>
    <row r="278" spans="2:10" x14ac:dyDescent="0.2">
      <c r="B278" s="3">
        <v>46167</v>
      </c>
      <c r="C278" s="4">
        <v>2</v>
      </c>
      <c r="D278" s="5">
        <v>221580.76</v>
      </c>
      <c r="E278" s="5">
        <v>417.68</v>
      </c>
      <c r="F278" s="5">
        <v>360</v>
      </c>
    </row>
    <row r="279" spans="2:10" x14ac:dyDescent="0.2">
      <c r="B279" s="3">
        <v>46177</v>
      </c>
      <c r="C279" s="4">
        <v>5</v>
      </c>
      <c r="D279" s="5">
        <v>26001413.920000002</v>
      </c>
      <c r="E279" s="5">
        <v>46400</v>
      </c>
      <c r="F279" s="5"/>
    </row>
    <row r="280" spans="2:10" x14ac:dyDescent="0.2">
      <c r="B280" s="3">
        <v>46178</v>
      </c>
      <c r="C280" s="4">
        <v>4</v>
      </c>
      <c r="D280" s="5">
        <v>3154419.52</v>
      </c>
      <c r="E280" s="5">
        <v>5600</v>
      </c>
      <c r="F280" s="5"/>
    </row>
    <row r="281" spans="2:10" x14ac:dyDescent="0.2">
      <c r="B281" s="3">
        <v>46183</v>
      </c>
      <c r="C281" s="4">
        <v>1</v>
      </c>
      <c r="D281" s="5">
        <v>15748656</v>
      </c>
      <c r="E281" s="5">
        <v>27500</v>
      </c>
      <c r="F281" s="5"/>
    </row>
    <row r="282" spans="2:10" x14ac:dyDescent="0.2">
      <c r="B282" s="3">
        <v>46184</v>
      </c>
      <c r="C282" s="4">
        <v>2</v>
      </c>
      <c r="D282" s="5">
        <v>86631.92</v>
      </c>
      <c r="E282" s="5">
        <v>150</v>
      </c>
      <c r="F282" s="5"/>
    </row>
    <row r="283" spans="2:10" x14ac:dyDescent="0.2">
      <c r="B283" s="3">
        <v>46191</v>
      </c>
      <c r="C283" s="4">
        <v>20</v>
      </c>
      <c r="D283" s="5">
        <v>2625321.1119999997</v>
      </c>
      <c r="E283" s="5">
        <v>4358.5918871374024</v>
      </c>
      <c r="F283" s="5">
        <v>3760</v>
      </c>
    </row>
    <row r="284" spans="2:10" x14ac:dyDescent="0.2">
      <c r="B284" s="3">
        <v>46192</v>
      </c>
      <c r="C284" s="4">
        <v>6</v>
      </c>
      <c r="D284" s="5">
        <v>808943.17</v>
      </c>
      <c r="E284" s="5">
        <v>1331.83</v>
      </c>
      <c r="F284" s="5">
        <v>1160</v>
      </c>
    </row>
    <row r="285" spans="2:10" x14ac:dyDescent="0.2">
      <c r="B285" s="3">
        <v>46205</v>
      </c>
      <c r="C285" s="4">
        <v>2</v>
      </c>
      <c r="D285" s="5">
        <v>1588086.4</v>
      </c>
      <c r="E285" s="5">
        <v>2482.5374404274235</v>
      </c>
      <c r="F285" s="5">
        <v>2180</v>
      </c>
    </row>
    <row r="286" spans="2:10" x14ac:dyDescent="0.2">
      <c r="B286" s="3">
        <v>46206</v>
      </c>
      <c r="C286" s="4">
        <v>1</v>
      </c>
      <c r="D286" s="5">
        <v>134517.6</v>
      </c>
      <c r="E286" s="5">
        <v>206.00803157743525</v>
      </c>
      <c r="F286" s="5">
        <v>180</v>
      </c>
    </row>
    <row r="287" spans="2:10" x14ac:dyDescent="0.2">
      <c r="B287" s="3">
        <v>46220</v>
      </c>
      <c r="C287" s="4">
        <v>2</v>
      </c>
      <c r="D287" s="5">
        <v>73247.87</v>
      </c>
      <c r="E287" s="5">
        <v>100</v>
      </c>
      <c r="F287" s="5"/>
    </row>
    <row r="288" spans="2:10" x14ac:dyDescent="0.2">
      <c r="B288" s="3">
        <v>46223</v>
      </c>
      <c r="C288" s="4">
        <v>24</v>
      </c>
      <c r="D288" s="5">
        <v>3844990.6319999998</v>
      </c>
      <c r="E288" s="5">
        <v>5217.5515768781988</v>
      </c>
      <c r="F288" s="5">
        <v>4560</v>
      </c>
    </row>
    <row r="289" spans="2:11" x14ac:dyDescent="0.2">
      <c r="B289" s="3">
        <v>46224</v>
      </c>
      <c r="C289" s="4">
        <v>2</v>
      </c>
      <c r="D289" s="5">
        <v>319469.76199999999</v>
      </c>
      <c r="E289" s="5">
        <v>433.33674971559157</v>
      </c>
      <c r="F289" s="5">
        <v>380</v>
      </c>
    </row>
    <row r="290" spans="2:11" x14ac:dyDescent="0.2">
      <c r="B290" s="3">
        <v>46225</v>
      </c>
      <c r="C290" s="4">
        <v>2</v>
      </c>
      <c r="D290" s="5">
        <v>487697.29200000002</v>
      </c>
      <c r="E290" s="5">
        <v>661.5247654029173</v>
      </c>
      <c r="F290" s="5">
        <v>580</v>
      </c>
    </row>
    <row r="291" spans="2:11" x14ac:dyDescent="0.2">
      <c r="B291" s="3">
        <v>46231</v>
      </c>
      <c r="C291" s="4">
        <v>1</v>
      </c>
      <c r="D291" s="5">
        <v>152055.68399999998</v>
      </c>
      <c r="E291" s="5">
        <v>204.7031968449557</v>
      </c>
      <c r="F291" s="5">
        <v>180</v>
      </c>
    </row>
    <row r="292" spans="2:11" x14ac:dyDescent="0.2">
      <c r="B292" s="3">
        <v>46232</v>
      </c>
      <c r="C292" s="4">
        <v>1</v>
      </c>
      <c r="D292" s="5">
        <v>507644.22000000003</v>
      </c>
      <c r="E292" s="5">
        <v>682.1099332138715</v>
      </c>
      <c r="F292" s="5">
        <v>600</v>
      </c>
      <c r="H292" s="3"/>
      <c r="I292" s="4"/>
      <c r="J292" s="5"/>
      <c r="K292" s="5"/>
    </row>
    <row r="293" spans="2:11" x14ac:dyDescent="0.2">
      <c r="B293" s="3">
        <v>46238</v>
      </c>
      <c r="C293" s="4">
        <v>5</v>
      </c>
      <c r="D293" s="5">
        <v>90326525.430000007</v>
      </c>
      <c r="E293" s="5">
        <v>120100</v>
      </c>
      <c r="F293" s="5"/>
      <c r="H293" s="3"/>
      <c r="I293" s="4"/>
      <c r="J293" s="5"/>
      <c r="K293" s="5"/>
    </row>
    <row r="294" spans="2:11" x14ac:dyDescent="0.2">
      <c r="B294" s="3">
        <v>46240</v>
      </c>
      <c r="C294" s="4">
        <v>5</v>
      </c>
      <c r="D294" s="5">
        <v>793695.10499999998</v>
      </c>
      <c r="E294" s="5">
        <v>1050</v>
      </c>
      <c r="F294" s="5"/>
      <c r="H294" s="3"/>
      <c r="I294" s="4"/>
      <c r="J294" s="5"/>
      <c r="K294" s="5"/>
    </row>
    <row r="295" spans="2:11" x14ac:dyDescent="0.2">
      <c r="B295" s="1">
        <v>46239</v>
      </c>
      <c r="C295" s="4">
        <v>2</v>
      </c>
      <c r="D295" s="5">
        <v>415335.36000000004</v>
      </c>
      <c r="E295" s="5">
        <v>550</v>
      </c>
    </row>
    <row r="296" spans="2:11" x14ac:dyDescent="0.2">
      <c r="B296" s="3">
        <v>46241</v>
      </c>
      <c r="C296" s="4">
        <v>6</v>
      </c>
      <c r="D296" s="5">
        <v>3032432.53</v>
      </c>
      <c r="E296" s="5">
        <v>4007.4</v>
      </c>
      <c r="F296" s="5">
        <v>180</v>
      </c>
    </row>
    <row r="297" spans="2:11" x14ac:dyDescent="0.2">
      <c r="B297" s="3">
        <v>46242</v>
      </c>
      <c r="C297" s="4">
        <v>2</v>
      </c>
      <c r="D297" s="5">
        <v>415335.36000000004</v>
      </c>
      <c r="E297" s="5">
        <v>550</v>
      </c>
      <c r="F297" s="5"/>
    </row>
    <row r="298" spans="2:11" x14ac:dyDescent="0.2">
      <c r="B298" s="3">
        <v>46244</v>
      </c>
      <c r="C298" s="4">
        <v>1</v>
      </c>
      <c r="D298" s="33">
        <v>157539.04200000002</v>
      </c>
      <c r="E298" s="5">
        <v>207.96118650274323</v>
      </c>
      <c r="F298" s="5">
        <v>180</v>
      </c>
    </row>
    <row r="299" spans="2:11" x14ac:dyDescent="0.2">
      <c r="B299" s="3">
        <v>46246</v>
      </c>
      <c r="C299" s="4">
        <v>1</v>
      </c>
      <c r="D299" s="5">
        <v>38217.43</v>
      </c>
      <c r="E299" s="5">
        <v>50</v>
      </c>
      <c r="F299" s="5"/>
    </row>
    <row r="300" spans="2:11" x14ac:dyDescent="0.2">
      <c r="B300" s="3">
        <v>46252</v>
      </c>
      <c r="C300" s="4">
        <v>19</v>
      </c>
      <c r="D300" s="5">
        <v>3060622.1999999993</v>
      </c>
      <c r="E300" s="5">
        <v>3957.8077491311724</v>
      </c>
      <c r="F300" s="5">
        <v>3200</v>
      </c>
    </row>
    <row r="301" spans="2:11" x14ac:dyDescent="0.2">
      <c r="B301" s="3">
        <v>46253</v>
      </c>
      <c r="C301" s="4">
        <v>3</v>
      </c>
      <c r="D301" s="5">
        <v>520737.39799999999</v>
      </c>
      <c r="E301" s="5">
        <v>671.62838646903356</v>
      </c>
      <c r="F301" s="5">
        <v>580</v>
      </c>
    </row>
    <row r="302" spans="2:11" x14ac:dyDescent="0.2">
      <c r="B302" s="3">
        <v>46254</v>
      </c>
      <c r="C302" s="4">
        <v>6</v>
      </c>
      <c r="D302" s="5">
        <v>1108933.1500000001</v>
      </c>
      <c r="E302" s="5">
        <v>1426.434511711296</v>
      </c>
      <c r="F302" s="5">
        <v>1180</v>
      </c>
    </row>
    <row r="303" spans="2:11" x14ac:dyDescent="0.2">
      <c r="B303" s="3"/>
      <c r="C303" s="4"/>
      <c r="D303" s="5"/>
      <c r="E303" s="5"/>
      <c r="F303" s="5"/>
    </row>
    <row r="304" spans="2:11" x14ac:dyDescent="0.2">
      <c r="B304" s="3"/>
      <c r="C304" s="4"/>
      <c r="D304" s="5"/>
      <c r="E304" s="5"/>
      <c r="F304" s="5"/>
    </row>
    <row r="305" spans="2:6" x14ac:dyDescent="0.2">
      <c r="B305" s="3"/>
      <c r="C305" s="4"/>
      <c r="D305" s="5"/>
      <c r="E305" s="5"/>
      <c r="F305" s="5"/>
    </row>
    <row r="306" spans="2:6" x14ac:dyDescent="0.2">
      <c r="B306" s="3"/>
      <c r="C306" s="4"/>
      <c r="D306" s="5"/>
      <c r="E306" s="5"/>
      <c r="F306" s="5"/>
    </row>
    <row r="307" spans="2:6" x14ac:dyDescent="0.2">
      <c r="B307" s="3"/>
      <c r="C307" s="4"/>
      <c r="D307" s="5"/>
      <c r="E307" s="5"/>
      <c r="F307" s="5"/>
    </row>
    <row r="308" spans="2:6" x14ac:dyDescent="0.2">
      <c r="B308" s="3"/>
      <c r="C308" s="4"/>
      <c r="D308" s="5"/>
      <c r="E308" s="5"/>
      <c r="F308" s="5"/>
    </row>
    <row r="309" spans="2:6" x14ac:dyDescent="0.2">
      <c r="B309" s="3"/>
      <c r="C309" s="4"/>
      <c r="D309" s="5"/>
      <c r="E309" s="5"/>
      <c r="F309" s="5"/>
    </row>
    <row r="310" spans="2:6" x14ac:dyDescent="0.2">
      <c r="B310" s="3"/>
      <c r="C310" s="4"/>
      <c r="D310" s="5"/>
      <c r="E310" s="5"/>
      <c r="F310" s="5"/>
    </row>
    <row r="311" spans="2:6" x14ac:dyDescent="0.2">
      <c r="B311" s="3"/>
      <c r="C311" s="4"/>
      <c r="D311" s="5"/>
      <c r="E311" s="5"/>
      <c r="F311" s="5"/>
    </row>
    <row r="312" spans="2:6" x14ac:dyDescent="0.2">
      <c r="B312" s="3"/>
      <c r="C312" s="4"/>
      <c r="D312" s="5"/>
      <c r="E312" s="5"/>
      <c r="F312" s="5"/>
    </row>
    <row r="313" spans="2:6" x14ac:dyDescent="0.2">
      <c r="B313" s="3"/>
      <c r="C313" s="4"/>
      <c r="D313" s="5"/>
      <c r="E313" s="5"/>
      <c r="F313" s="5"/>
    </row>
    <row r="314" spans="2:6" x14ac:dyDescent="0.2">
      <c r="B314" s="3"/>
      <c r="C314" s="4"/>
      <c r="D314" s="5"/>
      <c r="E314" s="5"/>
      <c r="F314" s="5"/>
    </row>
    <row r="315" spans="2:6" x14ac:dyDescent="0.2">
      <c r="B315" s="3"/>
      <c r="C315" s="4"/>
      <c r="D315" s="5"/>
      <c r="E315" s="5"/>
      <c r="F315" s="5"/>
    </row>
    <row r="316" spans="2:6" x14ac:dyDescent="0.2">
      <c r="B316" s="3"/>
      <c r="C316" s="4"/>
      <c r="D316" s="5"/>
      <c r="E316" s="5"/>
      <c r="F316" s="5"/>
    </row>
    <row r="317" spans="2:6" x14ac:dyDescent="0.2">
      <c r="B317" s="3"/>
      <c r="C317" s="4"/>
      <c r="D317" s="5"/>
      <c r="E317" s="5"/>
      <c r="F317" s="5"/>
    </row>
    <row r="318" spans="2:6" x14ac:dyDescent="0.2">
      <c r="B318" s="3"/>
      <c r="C318" s="4"/>
      <c r="D318" s="5"/>
      <c r="E318" s="5"/>
      <c r="F318" s="5"/>
    </row>
    <row r="319" spans="2:6" x14ac:dyDescent="0.2">
      <c r="B319" s="3"/>
      <c r="C319" s="4"/>
      <c r="D319" s="5"/>
      <c r="E319" s="5"/>
      <c r="F319" s="5"/>
    </row>
    <row r="320" spans="2:6" x14ac:dyDescent="0.2">
      <c r="B320" s="3"/>
      <c r="C320" s="4"/>
      <c r="D320" s="5"/>
      <c r="E320" s="5"/>
      <c r="F320" s="5"/>
    </row>
    <row r="321" spans="2:6" x14ac:dyDescent="0.2">
      <c r="B321" s="3"/>
      <c r="C321" s="4"/>
      <c r="D321" s="5"/>
      <c r="E321" s="5"/>
      <c r="F321" s="5"/>
    </row>
    <row r="322" spans="2:6" x14ac:dyDescent="0.2">
      <c r="B322" s="3"/>
      <c r="C322" s="4"/>
      <c r="D322" s="5"/>
      <c r="E322" s="5"/>
      <c r="F322" s="5"/>
    </row>
    <row r="323" spans="2:6" x14ac:dyDescent="0.2">
      <c r="B323" s="3"/>
      <c r="C323" s="4"/>
      <c r="D323" s="5"/>
      <c r="E323" s="5"/>
      <c r="F323" s="5"/>
    </row>
    <row r="324" spans="2:6" x14ac:dyDescent="0.2">
      <c r="B324" s="3"/>
      <c r="C324" s="4"/>
      <c r="D324" s="5"/>
      <c r="E324" s="5"/>
      <c r="F324" s="5"/>
    </row>
    <row r="325" spans="2:6" x14ac:dyDescent="0.2">
      <c r="B325" s="3"/>
      <c r="C325" s="4"/>
      <c r="D325" s="5"/>
      <c r="E325" s="5"/>
      <c r="F325" s="5"/>
    </row>
    <row r="326" spans="2:6" x14ac:dyDescent="0.2">
      <c r="B326" s="3"/>
      <c r="C326" s="4"/>
      <c r="D326" s="5"/>
      <c r="E326" s="5"/>
      <c r="F326" s="5"/>
    </row>
    <row r="327" spans="2:6" x14ac:dyDescent="0.2">
      <c r="B327" s="3"/>
      <c r="C327" s="4"/>
      <c r="D327" s="5"/>
      <c r="E327" s="5"/>
      <c r="F327" s="5"/>
    </row>
    <row r="328" spans="2:6" x14ac:dyDescent="0.2">
      <c r="B328" s="3"/>
      <c r="C328" s="4"/>
      <c r="D328" s="5"/>
      <c r="E328" s="5"/>
      <c r="F328" s="5"/>
    </row>
    <row r="329" spans="2:6" x14ac:dyDescent="0.2">
      <c r="B329" s="3"/>
      <c r="C329" s="4"/>
      <c r="D329" s="5"/>
      <c r="E329" s="5"/>
      <c r="F329" s="5"/>
    </row>
    <row r="330" spans="2:6" x14ac:dyDescent="0.2">
      <c r="B330" s="3"/>
      <c r="C330" s="4"/>
      <c r="D330" s="5"/>
      <c r="E330" s="5"/>
      <c r="F330" s="5"/>
    </row>
    <row r="331" spans="2:6" x14ac:dyDescent="0.2">
      <c r="B331" s="3"/>
      <c r="C331" s="4"/>
      <c r="D331" s="5"/>
      <c r="E331" s="5"/>
      <c r="F331" s="5"/>
    </row>
    <row r="332" spans="2:6" x14ac:dyDescent="0.2">
      <c r="B332" s="3"/>
      <c r="C332" s="4"/>
      <c r="D332" s="5"/>
      <c r="E332" s="5"/>
      <c r="F332" s="5"/>
    </row>
    <row r="333" spans="2:6" x14ac:dyDescent="0.2">
      <c r="B333" s="3"/>
      <c r="C333" s="4"/>
      <c r="D333" s="5"/>
      <c r="E333" s="5"/>
      <c r="F333" s="5"/>
    </row>
    <row r="338" spans="2:5" x14ac:dyDescent="0.2">
      <c r="B338" s="39" t="s">
        <v>37</v>
      </c>
      <c r="C338" s="39"/>
      <c r="D338" s="39"/>
      <c r="E338" s="39"/>
    </row>
    <row r="339" spans="2:5" x14ac:dyDescent="0.2">
      <c r="B339" s="42" t="s">
        <v>38</v>
      </c>
      <c r="C339" s="42"/>
      <c r="D339" s="42"/>
      <c r="E339" s="42"/>
    </row>
    <row r="340" spans="2:5" x14ac:dyDescent="0.2">
      <c r="B340" s="42" t="s">
        <v>39</v>
      </c>
      <c r="C340" s="42"/>
      <c r="D340" s="42"/>
      <c r="E340" s="42"/>
    </row>
    <row r="341" spans="2:5" x14ac:dyDescent="0.2">
      <c r="B341" s="42" t="s">
        <v>46</v>
      </c>
      <c r="C341" s="42"/>
      <c r="D341" s="42"/>
      <c r="E341" s="42"/>
    </row>
    <row r="342" spans="2:5" x14ac:dyDescent="0.2">
      <c r="B342" s="39" t="s">
        <v>35</v>
      </c>
      <c r="C342" s="39"/>
      <c r="D342" s="39"/>
      <c r="E342" s="39"/>
    </row>
    <row r="343" spans="2:5" x14ac:dyDescent="0.2">
      <c r="B343" s="39" t="s">
        <v>10</v>
      </c>
      <c r="C343" s="39"/>
      <c r="D343" s="39"/>
      <c r="E343" s="39"/>
    </row>
    <row r="344" spans="2:5" x14ac:dyDescent="0.2">
      <c r="B344" s="1" t="s">
        <v>9</v>
      </c>
    </row>
    <row r="345" spans="2:5" x14ac:dyDescent="0.2">
      <c r="B345" s="1" t="s">
        <v>6</v>
      </c>
    </row>
    <row r="346" spans="2:5" x14ac:dyDescent="0.2">
      <c r="B346" s="1" t="s">
        <v>13</v>
      </c>
    </row>
    <row r="347" spans="2:5" x14ac:dyDescent="0.2">
      <c r="B347" s="1" t="s">
        <v>12</v>
      </c>
    </row>
    <row r="348" spans="2:5" x14ac:dyDescent="0.2">
      <c r="B348" s="1" t="s">
        <v>34</v>
      </c>
    </row>
    <row r="349" spans="2:5" x14ac:dyDescent="0.2">
      <c r="B349" s="1" t="s">
        <v>33</v>
      </c>
    </row>
    <row r="350" spans="2:5" x14ac:dyDescent="0.2">
      <c r="B350" s="1" t="s">
        <v>18</v>
      </c>
    </row>
    <row r="351" spans="2:5" x14ac:dyDescent="0.2">
      <c r="B351" s="1" t="s">
        <v>21</v>
      </c>
    </row>
    <row r="352" spans="2:5" x14ac:dyDescent="0.2">
      <c r="B352" s="1" t="s">
        <v>19</v>
      </c>
    </row>
    <row r="353" spans="2:2" x14ac:dyDescent="0.2">
      <c r="B353" s="1" t="s">
        <v>20</v>
      </c>
    </row>
    <row r="354" spans="2:2" x14ac:dyDescent="0.2">
      <c r="B354" s="1" t="s">
        <v>22</v>
      </c>
    </row>
    <row r="355" spans="2:2" x14ac:dyDescent="0.2">
      <c r="B355" s="1" t="s">
        <v>23</v>
      </c>
    </row>
    <row r="356" spans="2:2" x14ac:dyDescent="0.2">
      <c r="B356" s="1" t="s">
        <v>26</v>
      </c>
    </row>
    <row r="357" spans="2:2" x14ac:dyDescent="0.2">
      <c r="B357" s="1" t="s">
        <v>25</v>
      </c>
    </row>
    <row r="358" spans="2:2" x14ac:dyDescent="0.2">
      <c r="B358" s="1" t="s">
        <v>15</v>
      </c>
    </row>
    <row r="359" spans="2:2" x14ac:dyDescent="0.2">
      <c r="B359" s="1" t="s">
        <v>24</v>
      </c>
    </row>
    <row r="360" spans="2:2" x14ac:dyDescent="0.2">
      <c r="B360" s="1" t="s">
        <v>14</v>
      </c>
    </row>
    <row r="361" spans="2:2" x14ac:dyDescent="0.2">
      <c r="B361" s="1" t="s">
        <v>27</v>
      </c>
    </row>
    <row r="362" spans="2:2" x14ac:dyDescent="0.2">
      <c r="B362" s="1" t="s">
        <v>29</v>
      </c>
    </row>
    <row r="363" spans="2:2" x14ac:dyDescent="0.2">
      <c r="B363" s="1" t="s">
        <v>32</v>
      </c>
    </row>
    <row r="364" spans="2:2" x14ac:dyDescent="0.2">
      <c r="B364" s="1" t="s">
        <v>7</v>
      </c>
    </row>
    <row r="365" spans="2:2" x14ac:dyDescent="0.2">
      <c r="B365" s="1" t="s">
        <v>30</v>
      </c>
    </row>
    <row r="366" spans="2:2" x14ac:dyDescent="0.2">
      <c r="B366" s="1" t="s">
        <v>31</v>
      </c>
    </row>
    <row r="367" spans="2:2" x14ac:dyDescent="0.2">
      <c r="B367" s="1" t="s">
        <v>8</v>
      </c>
    </row>
    <row r="368" spans="2:2" x14ac:dyDescent="0.2">
      <c r="B368" s="1" t="s">
        <v>16</v>
      </c>
    </row>
    <row r="369" spans="2:5" x14ac:dyDescent="0.2">
      <c r="B369" s="1" t="s">
        <v>17</v>
      </c>
    </row>
    <row r="370" spans="2:5" x14ac:dyDescent="0.2">
      <c r="B370" s="1" t="s">
        <v>28</v>
      </c>
    </row>
    <row r="372" spans="2:5" x14ac:dyDescent="0.2">
      <c r="B372" s="1" t="s">
        <v>11</v>
      </c>
    </row>
    <row r="374" spans="2:5" x14ac:dyDescent="0.2">
      <c r="B374" s="39" t="s">
        <v>45</v>
      </c>
      <c r="C374" s="39"/>
      <c r="D374" s="39"/>
      <c r="E374" s="39"/>
    </row>
    <row r="375" spans="2:5" x14ac:dyDescent="0.2">
      <c r="B375" s="2"/>
    </row>
    <row r="376" spans="2:5" x14ac:dyDescent="0.2">
      <c r="B376" s="2"/>
    </row>
    <row r="377" spans="2:5" x14ac:dyDescent="0.2">
      <c r="B377" s="2"/>
    </row>
    <row r="378" spans="2:5" x14ac:dyDescent="0.2">
      <c r="B378" s="2"/>
    </row>
    <row r="379" spans="2:5" x14ac:dyDescent="0.2">
      <c r="B379" s="2"/>
    </row>
    <row r="380" spans="2:5" x14ac:dyDescent="0.2">
      <c r="B380" s="2"/>
    </row>
    <row r="381" spans="2:5" x14ac:dyDescent="0.2">
      <c r="B381" s="2"/>
    </row>
    <row r="382" spans="2:5" x14ac:dyDescent="0.2">
      <c r="B382" s="2"/>
    </row>
    <row r="383" spans="2:5" x14ac:dyDescent="0.2">
      <c r="B383" s="2"/>
    </row>
    <row r="384" spans="2:5" x14ac:dyDescent="0.2">
      <c r="B384" s="2"/>
    </row>
    <row r="385" spans="2:2" x14ac:dyDescent="0.2">
      <c r="B385" s="2"/>
    </row>
    <row r="386" spans="2:2" x14ac:dyDescent="0.2">
      <c r="B386" s="2"/>
    </row>
    <row r="387" spans="2:2" x14ac:dyDescent="0.2">
      <c r="B387" s="2"/>
    </row>
    <row r="388" spans="2:2" x14ac:dyDescent="0.2">
      <c r="B388" s="2"/>
    </row>
    <row r="389" spans="2:2" x14ac:dyDescent="0.2">
      <c r="B389" s="2"/>
    </row>
    <row r="390" spans="2:2" x14ac:dyDescent="0.2">
      <c r="B390" s="2"/>
    </row>
    <row r="391" spans="2:2" x14ac:dyDescent="0.2">
      <c r="B391" s="2"/>
    </row>
    <row r="392" spans="2:2" x14ac:dyDescent="0.2">
      <c r="B392" s="2"/>
    </row>
    <row r="393" spans="2:2" x14ac:dyDescent="0.2">
      <c r="B393" s="2"/>
    </row>
    <row r="394" spans="2:2" x14ac:dyDescent="0.2">
      <c r="B394" s="2"/>
    </row>
    <row r="395" spans="2:2" x14ac:dyDescent="0.2">
      <c r="B395" s="2"/>
    </row>
    <row r="396" spans="2:2" x14ac:dyDescent="0.2">
      <c r="B396" s="2"/>
    </row>
    <row r="397" spans="2:2" x14ac:dyDescent="0.2">
      <c r="B397" s="2"/>
    </row>
    <row r="398" spans="2:2" x14ac:dyDescent="0.2">
      <c r="B398" s="2"/>
    </row>
    <row r="399" spans="2:2" x14ac:dyDescent="0.2">
      <c r="B399" s="2"/>
    </row>
    <row r="400" spans="2:2" x14ac:dyDescent="0.2">
      <c r="B400" s="2"/>
    </row>
    <row r="401" spans="2:2" x14ac:dyDescent="0.2">
      <c r="B401" s="2"/>
    </row>
    <row r="402" spans="2:2" x14ac:dyDescent="0.2">
      <c r="B402" s="2"/>
    </row>
    <row r="403" spans="2:2" x14ac:dyDescent="0.2">
      <c r="B403" s="2"/>
    </row>
    <row r="404" spans="2:2" x14ac:dyDescent="0.2">
      <c r="B404" s="2"/>
    </row>
    <row r="405" spans="2:2" x14ac:dyDescent="0.2">
      <c r="B405" s="2"/>
    </row>
    <row r="406" spans="2:2" x14ac:dyDescent="0.2">
      <c r="B406" s="2"/>
    </row>
    <row r="407" spans="2:2" x14ac:dyDescent="0.2">
      <c r="B407" s="2"/>
    </row>
    <row r="408" spans="2:2" x14ac:dyDescent="0.2">
      <c r="B408" s="2"/>
    </row>
    <row r="409" spans="2:2" x14ac:dyDescent="0.2">
      <c r="B409" s="2"/>
    </row>
    <row r="410" spans="2:2" x14ac:dyDescent="0.2">
      <c r="B410" s="2"/>
    </row>
    <row r="411" spans="2:2" x14ac:dyDescent="0.2">
      <c r="B411" s="2"/>
    </row>
    <row r="412" spans="2:2" x14ac:dyDescent="0.2">
      <c r="B412" s="2"/>
    </row>
    <row r="413" spans="2:2" x14ac:dyDescent="0.2">
      <c r="B413" s="2"/>
    </row>
    <row r="414" spans="2:2" x14ac:dyDescent="0.2">
      <c r="B414" s="2"/>
    </row>
    <row r="415" spans="2:2" x14ac:dyDescent="0.2">
      <c r="B415" s="2"/>
    </row>
    <row r="416" spans="2:2" x14ac:dyDescent="0.2">
      <c r="B416" s="2"/>
    </row>
    <row r="417" spans="2:2" x14ac:dyDescent="0.2">
      <c r="B417" s="2"/>
    </row>
    <row r="418" spans="2:2" x14ac:dyDescent="0.2">
      <c r="B418" s="2"/>
    </row>
    <row r="419" spans="2:2" x14ac:dyDescent="0.2">
      <c r="B419" s="2"/>
    </row>
    <row r="420" spans="2:2" x14ac:dyDescent="0.2">
      <c r="B420" s="2"/>
    </row>
    <row r="421" spans="2:2" x14ac:dyDescent="0.2">
      <c r="B421" s="2"/>
    </row>
    <row r="422" spans="2:2" x14ac:dyDescent="0.2">
      <c r="B422" s="2"/>
    </row>
    <row r="423" spans="2:2" x14ac:dyDescent="0.2">
      <c r="B423" s="2"/>
    </row>
    <row r="424" spans="2:2" x14ac:dyDescent="0.2">
      <c r="B424" s="2"/>
    </row>
    <row r="425" spans="2:2" x14ac:dyDescent="0.2">
      <c r="B425" s="2"/>
    </row>
    <row r="426" spans="2:2" x14ac:dyDescent="0.2">
      <c r="B426" s="2"/>
    </row>
    <row r="427" spans="2:2" x14ac:dyDescent="0.2">
      <c r="B427" s="2"/>
    </row>
    <row r="428" spans="2:2" x14ac:dyDescent="0.2">
      <c r="B428" s="2"/>
    </row>
    <row r="429" spans="2:2" x14ac:dyDescent="0.2">
      <c r="B429" s="2"/>
    </row>
    <row r="430" spans="2:2" x14ac:dyDescent="0.2">
      <c r="B430" s="2"/>
    </row>
    <row r="431" spans="2:2" x14ac:dyDescent="0.2">
      <c r="B431" s="2"/>
    </row>
    <row r="432" spans="2:2" x14ac:dyDescent="0.2">
      <c r="B432" s="2"/>
    </row>
    <row r="433" spans="2:2" x14ac:dyDescent="0.2">
      <c r="B433" s="2"/>
    </row>
    <row r="434" spans="2:2" x14ac:dyDescent="0.2">
      <c r="B434" s="2"/>
    </row>
    <row r="435" spans="2:2" x14ac:dyDescent="0.2">
      <c r="B435" s="2"/>
    </row>
    <row r="436" spans="2:2" x14ac:dyDescent="0.2">
      <c r="B436" s="2"/>
    </row>
    <row r="437" spans="2:2" x14ac:dyDescent="0.2">
      <c r="B437" s="2"/>
    </row>
    <row r="438" spans="2:2" x14ac:dyDescent="0.2">
      <c r="B438" s="2"/>
    </row>
    <row r="439" spans="2:2" x14ac:dyDescent="0.2">
      <c r="B439" s="2"/>
    </row>
    <row r="440" spans="2:2" x14ac:dyDescent="0.2">
      <c r="B440" s="2"/>
    </row>
    <row r="441" spans="2:2" x14ac:dyDescent="0.2">
      <c r="B441" s="2"/>
    </row>
    <row r="442" spans="2:2" x14ac:dyDescent="0.2">
      <c r="B442" s="2"/>
    </row>
    <row r="443" spans="2:2" x14ac:dyDescent="0.2">
      <c r="B443" s="2"/>
    </row>
    <row r="444" spans="2:2" x14ac:dyDescent="0.2">
      <c r="B444" s="2"/>
    </row>
    <row r="445" spans="2:2" x14ac:dyDescent="0.2">
      <c r="B445" s="2"/>
    </row>
    <row r="446" spans="2:2" x14ac:dyDescent="0.2">
      <c r="B446" s="2"/>
    </row>
    <row r="447" spans="2:2" x14ac:dyDescent="0.2">
      <c r="B447" s="2"/>
    </row>
    <row r="448" spans="2:2" x14ac:dyDescent="0.2">
      <c r="B448" s="2"/>
    </row>
    <row r="449" spans="2:2" x14ac:dyDescent="0.2">
      <c r="B449" s="2"/>
    </row>
    <row r="450" spans="2:2" x14ac:dyDescent="0.2">
      <c r="B450" s="2"/>
    </row>
    <row r="451" spans="2:2" x14ac:dyDescent="0.2">
      <c r="B451" s="2"/>
    </row>
    <row r="452" spans="2:2" x14ac:dyDescent="0.2">
      <c r="B452" s="2"/>
    </row>
    <row r="453" spans="2:2" x14ac:dyDescent="0.2">
      <c r="B453" s="2"/>
    </row>
    <row r="454" spans="2:2" x14ac:dyDescent="0.2">
      <c r="B454" s="2"/>
    </row>
    <row r="455" spans="2:2" x14ac:dyDescent="0.2">
      <c r="B455" s="2"/>
    </row>
    <row r="456" spans="2:2" x14ac:dyDescent="0.2">
      <c r="B456" s="2"/>
    </row>
    <row r="457" spans="2:2" x14ac:dyDescent="0.2">
      <c r="B457" s="2"/>
    </row>
    <row r="458" spans="2:2" x14ac:dyDescent="0.2">
      <c r="B458" s="2"/>
    </row>
    <row r="459" spans="2:2" x14ac:dyDescent="0.2">
      <c r="B459" s="2"/>
    </row>
    <row r="460" spans="2:2" x14ac:dyDescent="0.2">
      <c r="B460" s="2"/>
    </row>
    <row r="461" spans="2:2" x14ac:dyDescent="0.2">
      <c r="B461" s="2"/>
    </row>
    <row r="462" spans="2:2" x14ac:dyDescent="0.2">
      <c r="B462" s="2"/>
    </row>
    <row r="463" spans="2:2" x14ac:dyDescent="0.2">
      <c r="B463" s="2"/>
    </row>
    <row r="464" spans="2:2" x14ac:dyDescent="0.2">
      <c r="B464" s="2"/>
    </row>
    <row r="465" spans="2:2" x14ac:dyDescent="0.2">
      <c r="B465" s="2"/>
    </row>
    <row r="466" spans="2:2" x14ac:dyDescent="0.2">
      <c r="B466" s="2"/>
    </row>
    <row r="467" spans="2:2" x14ac:dyDescent="0.2">
      <c r="B467" s="2"/>
    </row>
    <row r="468" spans="2:2" x14ac:dyDescent="0.2">
      <c r="B468" s="2"/>
    </row>
    <row r="469" spans="2:2" x14ac:dyDescent="0.2">
      <c r="B469" s="2"/>
    </row>
    <row r="470" spans="2:2" x14ac:dyDescent="0.2">
      <c r="B470" s="2"/>
    </row>
    <row r="471" spans="2:2" x14ac:dyDescent="0.2">
      <c r="B471" s="2"/>
    </row>
    <row r="472" spans="2:2" x14ac:dyDescent="0.2">
      <c r="B472" s="2"/>
    </row>
    <row r="473" spans="2:2" x14ac:dyDescent="0.2">
      <c r="B473" s="2"/>
    </row>
    <row r="474" spans="2:2" x14ac:dyDescent="0.2">
      <c r="B474" s="2"/>
    </row>
    <row r="475" spans="2:2" x14ac:dyDescent="0.2">
      <c r="B475" s="2"/>
    </row>
    <row r="476" spans="2:2" x14ac:dyDescent="0.2">
      <c r="B476" s="2"/>
    </row>
    <row r="477" spans="2:2" x14ac:dyDescent="0.2">
      <c r="B477" s="2"/>
    </row>
    <row r="478" spans="2:2" x14ac:dyDescent="0.2">
      <c r="B478" s="2"/>
    </row>
    <row r="479" spans="2:2" x14ac:dyDescent="0.2">
      <c r="B479" s="2"/>
    </row>
  </sheetData>
  <sortState xmlns:xlrd2="http://schemas.microsoft.com/office/spreadsheetml/2017/richdata2" ref="B15:F228">
    <sortCondition ref="B15:B228"/>
  </sortState>
  <mergeCells count="12">
    <mergeCell ref="B8:E8"/>
    <mergeCell ref="B9:E9"/>
    <mergeCell ref="B374:E374"/>
    <mergeCell ref="B343:E343"/>
    <mergeCell ref="B338:E338"/>
    <mergeCell ref="B11:E11"/>
    <mergeCell ref="B10:E10"/>
    <mergeCell ref="B342:E342"/>
    <mergeCell ref="B339:E339"/>
    <mergeCell ref="B340:E340"/>
    <mergeCell ref="B341:E341"/>
    <mergeCell ref="B12:E12"/>
  </mergeCells>
  <conditionalFormatting sqref="C13:F13">
    <cfRule type="containsText" dxfId="3" priority="1" operator="containsText" text="FALSO">
      <formula>NOT(ISERROR(SEARCH("FALSO",C13)))</formula>
    </cfRule>
  </conditionalFormatting>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tabColor theme="9" tint="-0.249977111117893"/>
  </sheetPr>
  <dimension ref="B1:X152"/>
  <sheetViews>
    <sheetView showGridLines="0" topLeftCell="A107" zoomScale="90" zoomScaleNormal="90" workbookViewId="0">
      <selection activeCell="D143" sqref="D143"/>
    </sheetView>
  </sheetViews>
  <sheetFormatPr baseColWidth="10" defaultRowHeight="12.75" x14ac:dyDescent="0.2"/>
  <cols>
    <col min="1" max="1" width="11.42578125" style="2"/>
    <col min="2" max="2" width="11.5703125" style="1" bestFit="1" customWidth="1"/>
    <col min="3" max="3" width="15.140625" style="2" customWidth="1"/>
    <col min="4" max="5" width="20" style="2" customWidth="1"/>
    <col min="6" max="8" width="11.42578125" style="2"/>
    <col min="9" max="9" width="15.42578125" style="2" customWidth="1"/>
    <col min="10" max="10" width="19" style="2" customWidth="1"/>
    <col min="11" max="11" width="14.7109375" style="2" bestFit="1" customWidth="1"/>
    <col min="12" max="13" width="11.42578125" style="2"/>
    <col min="14" max="14" width="11.5703125" style="2" bestFit="1" customWidth="1"/>
    <col min="15" max="15" width="17.28515625" style="2" customWidth="1"/>
    <col min="16" max="16" width="16" style="2" bestFit="1" customWidth="1"/>
    <col min="17" max="17" width="14.85546875" style="2" bestFit="1" customWidth="1"/>
    <col min="18" max="20" width="11.42578125" style="2"/>
    <col min="21" max="21" width="13.28515625" style="2" bestFit="1" customWidth="1"/>
    <col min="22" max="22" width="12.140625" style="2" bestFit="1" customWidth="1"/>
    <col min="23" max="16384" width="11.42578125" style="2"/>
  </cols>
  <sheetData>
    <row r="1" spans="2:24" x14ac:dyDescent="0.2">
      <c r="N1" s="7"/>
      <c r="O1" s="7" t="s">
        <v>4</v>
      </c>
      <c r="S1" s="7"/>
      <c r="T1" s="7"/>
    </row>
    <row r="6" spans="2:24" x14ac:dyDescent="0.2">
      <c r="J6" s="6"/>
      <c r="K6" s="6"/>
      <c r="L6" s="6"/>
      <c r="M6" s="6"/>
      <c r="N6" s="6"/>
      <c r="O6" s="6"/>
      <c r="P6" s="6"/>
      <c r="Q6" s="6"/>
      <c r="R6" s="6"/>
      <c r="S6" s="6"/>
    </row>
    <row r="7" spans="2:24" ht="15" customHeight="1" x14ac:dyDescent="0.25">
      <c r="B7" s="9"/>
      <c r="C7" s="9"/>
      <c r="D7" s="9"/>
      <c r="E7" s="9"/>
      <c r="G7" s="16"/>
      <c r="H7" s="16"/>
      <c r="I7" s="16"/>
      <c r="J7" s="16"/>
      <c r="K7" s="6"/>
      <c r="L7" s="6"/>
      <c r="M7" s="6"/>
      <c r="N7" s="6"/>
      <c r="O7" s="6"/>
      <c r="P7" s="6"/>
      <c r="Q7" s="6"/>
      <c r="R7" s="16"/>
      <c r="S7" s="16"/>
      <c r="T7" s="16"/>
      <c r="U7" s="16"/>
    </row>
    <row r="8" spans="2:24" ht="16.5" customHeight="1" x14ac:dyDescent="0.25">
      <c r="B8" s="37" t="s">
        <v>47</v>
      </c>
      <c r="C8" s="37"/>
      <c r="D8" s="37"/>
      <c r="E8" s="37"/>
      <c r="G8" s="16"/>
      <c r="H8" s="16"/>
      <c r="I8" s="16"/>
      <c r="J8" s="6"/>
      <c r="K8" s="6"/>
      <c r="L8" s="6"/>
      <c r="M8" s="6"/>
      <c r="N8" s="6"/>
      <c r="O8" s="6"/>
      <c r="P8" s="6"/>
      <c r="Q8" s="6"/>
      <c r="R8" s="6"/>
      <c r="S8" s="6"/>
      <c r="T8" s="6"/>
      <c r="U8" s="6"/>
      <c r="V8" s="32"/>
      <c r="W8" s="32"/>
      <c r="X8" s="16"/>
    </row>
    <row r="9" spans="2:24" ht="15" customHeight="1" x14ac:dyDescent="0.25">
      <c r="B9" s="38" t="s">
        <v>48</v>
      </c>
      <c r="C9" s="38"/>
      <c r="D9" s="38"/>
      <c r="E9" s="38"/>
      <c r="G9" s="16"/>
      <c r="H9" s="16"/>
      <c r="I9" s="16"/>
      <c r="J9" s="6"/>
      <c r="K9" s="6"/>
      <c r="L9" s="6"/>
      <c r="M9" s="6"/>
      <c r="N9" s="6"/>
      <c r="O9" s="23">
        <f>SUM(C15:C1058)</f>
        <v>295</v>
      </c>
      <c r="P9" s="23">
        <f>SUM(D15:D2008)</f>
        <v>367531831.25976717</v>
      </c>
      <c r="Q9" s="23">
        <f>SUM(E15:E1058)</f>
        <v>1640798.0708102991</v>
      </c>
      <c r="R9" s="6"/>
      <c r="S9" s="12"/>
      <c r="T9" s="12"/>
      <c r="U9" s="12"/>
      <c r="V9" s="12"/>
      <c r="W9" s="32"/>
      <c r="X9" s="16"/>
    </row>
    <row r="10" spans="2:24" ht="15" x14ac:dyDescent="0.25">
      <c r="B10" s="41" t="str">
        <f>'TOTAL '!B10:E10</f>
        <v>Año 2023/2024/2025/2026</v>
      </c>
      <c r="C10" s="41"/>
      <c r="D10" s="41"/>
      <c r="E10" s="41"/>
      <c r="G10" s="16"/>
      <c r="H10" s="16"/>
      <c r="I10" s="16"/>
      <c r="J10" s="6"/>
      <c r="K10" s="6"/>
      <c r="L10" s="6"/>
      <c r="M10" s="6"/>
      <c r="N10" s="6">
        <f>SUM(C15:C1048576)</f>
        <v>295</v>
      </c>
      <c r="O10" s="24">
        <f>SUM(D15:D1048576)</f>
        <v>367531831.25976717</v>
      </c>
      <c r="P10" s="24">
        <f>SUM(E15:E1048576)</f>
        <v>1640798.0708102991</v>
      </c>
      <c r="Q10" s="25"/>
      <c r="R10" s="6"/>
      <c r="S10" s="12"/>
      <c r="T10" s="12"/>
      <c r="U10" s="12"/>
      <c r="V10" s="12"/>
      <c r="W10" s="32"/>
      <c r="X10" s="16"/>
    </row>
    <row r="11" spans="2:24" ht="15" x14ac:dyDescent="0.25">
      <c r="B11" s="40" t="s">
        <v>42</v>
      </c>
      <c r="C11" s="40"/>
      <c r="D11" s="40"/>
      <c r="E11" s="40"/>
      <c r="G11" s="16"/>
      <c r="H11" s="16"/>
      <c r="I11" s="16"/>
      <c r="J11" s="6"/>
      <c r="K11" s="6"/>
      <c r="L11" s="6"/>
      <c r="M11" s="6"/>
      <c r="N11" s="6"/>
      <c r="O11" s="6"/>
      <c r="P11" s="6"/>
      <c r="Q11" s="25"/>
      <c r="R11" s="6"/>
      <c r="S11" s="12"/>
      <c r="T11" s="12"/>
      <c r="U11" s="12"/>
      <c r="V11" s="12"/>
      <c r="W11" s="32"/>
      <c r="X11" s="16"/>
    </row>
    <row r="12" spans="2:24" ht="15" x14ac:dyDescent="0.25">
      <c r="B12" s="40" t="str" cm="1">
        <f t="array" ref="B12">'TOTAL '!B12:B12</f>
        <v>Última actualización: 20/08/2026</v>
      </c>
      <c r="C12" s="44"/>
      <c r="D12" s="44"/>
      <c r="E12" s="44"/>
      <c r="G12" s="16"/>
      <c r="H12" s="16"/>
      <c r="I12" s="16"/>
      <c r="J12" s="6"/>
      <c r="K12" s="6"/>
      <c r="L12" s="6"/>
      <c r="M12" s="6"/>
      <c r="N12" s="6"/>
      <c r="O12" s="6"/>
      <c r="P12" s="6"/>
      <c r="Q12" s="25"/>
      <c r="R12" s="6"/>
      <c r="S12" s="12"/>
      <c r="T12" s="12"/>
      <c r="U12" s="12"/>
      <c r="V12" s="12"/>
      <c r="W12" s="32"/>
      <c r="X12" s="16"/>
    </row>
    <row r="13" spans="2:24" x14ac:dyDescent="0.2">
      <c r="B13" s="2"/>
      <c r="C13" s="6"/>
      <c r="D13" s="6"/>
      <c r="E13" s="6"/>
      <c r="G13" s="16"/>
      <c r="H13" s="16"/>
      <c r="I13" s="16"/>
      <c r="J13" s="6"/>
      <c r="K13" s="6"/>
      <c r="L13" s="6"/>
      <c r="M13" s="6"/>
      <c r="N13" s="6"/>
      <c r="O13" s="6"/>
      <c r="P13" s="6"/>
      <c r="Q13" s="6"/>
      <c r="R13" s="6"/>
      <c r="S13" s="12"/>
      <c r="T13" s="12"/>
      <c r="U13" s="12"/>
      <c r="V13" s="12"/>
      <c r="W13" s="32"/>
      <c r="X13" s="16"/>
    </row>
    <row r="14" spans="2:24" ht="16.5" thickBot="1" x14ac:dyDescent="0.25">
      <c r="B14" s="8" t="s">
        <v>0</v>
      </c>
      <c r="C14" s="8" t="s">
        <v>1</v>
      </c>
      <c r="D14" s="8" t="s">
        <v>3</v>
      </c>
      <c r="E14" s="8" t="s">
        <v>2</v>
      </c>
      <c r="G14" s="16"/>
      <c r="H14" s="16"/>
      <c r="I14" s="16"/>
      <c r="J14" s="6"/>
      <c r="K14" s="24">
        <f>SUM(D15:D106)</f>
        <v>102456487.95976701</v>
      </c>
      <c r="L14" s="6"/>
      <c r="M14" s="6"/>
      <c r="N14" s="6"/>
      <c r="O14" s="6"/>
      <c r="P14" s="6"/>
      <c r="Q14" s="6"/>
      <c r="R14" s="6"/>
      <c r="S14" s="12"/>
      <c r="T14" s="12"/>
      <c r="U14" s="12"/>
      <c r="V14" s="12"/>
      <c r="W14" s="32"/>
      <c r="X14" s="16"/>
    </row>
    <row r="15" spans="2:24" ht="13.5" thickTop="1" x14ac:dyDescent="0.2">
      <c r="B15" s="3">
        <v>44957</v>
      </c>
      <c r="C15" s="4">
        <v>3</v>
      </c>
      <c r="D15" s="5">
        <v>15145.5</v>
      </c>
      <c r="E15" s="5">
        <v>690</v>
      </c>
      <c r="G15" s="16"/>
      <c r="H15" s="16"/>
      <c r="I15" s="16"/>
      <c r="J15" s="6"/>
      <c r="K15" s="24">
        <f>SUM('Mercado de Otros Bienes'!D15:D158)</f>
        <v>247285575.11162502</v>
      </c>
      <c r="L15" s="6"/>
      <c r="M15" s="6"/>
      <c r="N15" s="6"/>
      <c r="O15" s="6"/>
      <c r="P15" s="6"/>
      <c r="Q15" s="6"/>
      <c r="R15" s="6"/>
      <c r="S15" s="12"/>
      <c r="T15" s="12"/>
      <c r="U15" s="12"/>
      <c r="V15" s="12"/>
      <c r="W15" s="32"/>
      <c r="X15" s="16"/>
    </row>
    <row r="16" spans="2:24" x14ac:dyDescent="0.2">
      <c r="B16" s="3">
        <v>44965</v>
      </c>
      <c r="C16" s="4">
        <v>1</v>
      </c>
      <c r="D16" s="5">
        <v>2361</v>
      </c>
      <c r="E16" s="5">
        <v>100</v>
      </c>
      <c r="G16" s="16"/>
      <c r="H16" s="16"/>
      <c r="I16" s="16"/>
      <c r="J16" s="6"/>
      <c r="K16" s="6"/>
      <c r="L16" s="6"/>
      <c r="M16" s="6"/>
      <c r="N16" s="6"/>
      <c r="O16" s="6"/>
      <c r="P16" s="6"/>
      <c r="Q16" s="6"/>
      <c r="R16" s="6"/>
      <c r="S16" s="12"/>
      <c r="T16" s="12"/>
      <c r="U16" s="12"/>
      <c r="V16" s="12"/>
      <c r="W16" s="32"/>
      <c r="X16" s="16"/>
    </row>
    <row r="17" spans="2:24" x14ac:dyDescent="0.2">
      <c r="B17" s="3">
        <v>45040</v>
      </c>
      <c r="C17" s="4">
        <v>4</v>
      </c>
      <c r="D17" s="5">
        <v>7392</v>
      </c>
      <c r="E17" s="5">
        <v>300</v>
      </c>
      <c r="G17" s="16"/>
      <c r="H17" s="16"/>
      <c r="I17" s="16"/>
      <c r="J17" s="6"/>
      <c r="K17" s="24">
        <f>SUM(K14:K16)</f>
        <v>349742063.07139206</v>
      </c>
      <c r="L17" s="6"/>
      <c r="M17" s="6"/>
      <c r="N17" s="6"/>
      <c r="O17" s="6"/>
      <c r="P17" s="6"/>
      <c r="Q17" s="6"/>
      <c r="R17" s="6"/>
      <c r="S17" s="12"/>
      <c r="T17" s="12"/>
      <c r="U17" s="12"/>
      <c r="V17" s="12"/>
      <c r="W17" s="32"/>
      <c r="X17" s="16"/>
    </row>
    <row r="18" spans="2:24" x14ac:dyDescent="0.2">
      <c r="B18" s="3">
        <v>45041</v>
      </c>
      <c r="C18" s="4">
        <v>1</v>
      </c>
      <c r="D18" s="5">
        <v>985.6</v>
      </c>
      <c r="E18" s="5">
        <v>40</v>
      </c>
      <c r="G18" s="16"/>
      <c r="H18" s="16"/>
      <c r="I18" s="16"/>
      <c r="J18" s="6"/>
      <c r="K18" s="6"/>
      <c r="L18" s="6"/>
      <c r="M18" s="6"/>
      <c r="N18" s="6"/>
      <c r="O18" s="6"/>
      <c r="P18" s="6"/>
      <c r="Q18" s="6"/>
      <c r="R18" s="6"/>
      <c r="S18" s="12"/>
      <c r="T18" s="12"/>
      <c r="U18" s="12"/>
      <c r="V18" s="12"/>
      <c r="W18" s="32"/>
      <c r="X18" s="16"/>
    </row>
    <row r="19" spans="2:24" x14ac:dyDescent="0.2">
      <c r="B19" s="3">
        <v>45048</v>
      </c>
      <c r="C19" s="4">
        <v>1</v>
      </c>
      <c r="D19" s="5">
        <v>24750</v>
      </c>
      <c r="E19" s="5">
        <v>1000</v>
      </c>
      <c r="G19" s="16"/>
      <c r="H19" s="16"/>
      <c r="I19" s="16"/>
      <c r="J19" s="6"/>
      <c r="K19" s="6"/>
      <c r="L19" s="6"/>
      <c r="M19" s="6"/>
      <c r="N19" s="6"/>
      <c r="O19" s="6"/>
      <c r="P19" s="6"/>
      <c r="Q19" s="6"/>
      <c r="R19" s="6"/>
      <c r="S19" s="12"/>
      <c r="T19" s="12"/>
      <c r="U19" s="12"/>
      <c r="V19" s="12"/>
      <c r="W19" s="32"/>
      <c r="X19" s="16"/>
    </row>
    <row r="20" spans="2:24" x14ac:dyDescent="0.2">
      <c r="B20" s="3">
        <v>45054</v>
      </c>
      <c r="C20" s="4">
        <v>7</v>
      </c>
      <c r="D20" s="5">
        <v>16030</v>
      </c>
      <c r="E20" s="5">
        <v>641.18506493506493</v>
      </c>
      <c r="G20" s="16"/>
      <c r="H20" s="16"/>
      <c r="I20" s="16"/>
      <c r="J20" s="6"/>
      <c r="K20" s="6"/>
      <c r="L20" s="6"/>
      <c r="M20" s="6"/>
      <c r="N20" s="6"/>
      <c r="O20" s="6"/>
      <c r="P20" s="6"/>
      <c r="Q20" s="6"/>
      <c r="R20" s="6"/>
      <c r="S20" s="12"/>
      <c r="T20" s="12"/>
      <c r="U20" s="12"/>
      <c r="V20" s="12"/>
      <c r="W20" s="32"/>
      <c r="X20" s="16"/>
    </row>
    <row r="21" spans="2:24" x14ac:dyDescent="0.2">
      <c r="B21" s="3">
        <v>45057</v>
      </c>
      <c r="C21" s="4">
        <v>1</v>
      </c>
      <c r="D21" s="5">
        <v>2517</v>
      </c>
      <c r="E21" s="5">
        <v>100</v>
      </c>
      <c r="G21" s="16"/>
      <c r="H21" s="16"/>
      <c r="I21" s="16"/>
      <c r="J21" s="6"/>
      <c r="K21" s="6"/>
      <c r="L21" s="6"/>
      <c r="M21" s="6"/>
      <c r="N21" s="6"/>
      <c r="O21" s="6"/>
      <c r="P21" s="6"/>
      <c r="Q21" s="6"/>
      <c r="R21" s="6"/>
      <c r="S21" s="12"/>
      <c r="T21" s="12"/>
      <c r="U21" s="12"/>
      <c r="V21" s="12"/>
      <c r="W21" s="32"/>
      <c r="X21" s="16"/>
    </row>
    <row r="22" spans="2:24" x14ac:dyDescent="0.2">
      <c r="B22" s="3">
        <v>45058</v>
      </c>
      <c r="C22" s="4">
        <v>1</v>
      </c>
      <c r="D22" s="5">
        <v>1267000</v>
      </c>
      <c r="E22" s="5">
        <v>50000</v>
      </c>
      <c r="G22" s="16"/>
      <c r="H22" s="16"/>
      <c r="I22" s="16"/>
      <c r="J22" s="12"/>
      <c r="K22" s="12"/>
      <c r="L22" s="12"/>
      <c r="M22" s="12"/>
      <c r="N22" s="12"/>
      <c r="O22" s="12"/>
      <c r="P22" s="12"/>
      <c r="Q22" s="12"/>
      <c r="R22" s="12"/>
      <c r="S22" s="12"/>
      <c r="T22" s="12"/>
      <c r="U22" s="12"/>
      <c r="V22" s="12"/>
      <c r="W22" s="32"/>
      <c r="X22" s="16"/>
    </row>
    <row r="23" spans="2:24" x14ac:dyDescent="0.2">
      <c r="B23" s="3">
        <v>45061</v>
      </c>
      <c r="C23" s="4">
        <v>1</v>
      </c>
      <c r="D23" s="5">
        <v>451471.25</v>
      </c>
      <c r="E23" s="5">
        <v>17750</v>
      </c>
      <c r="G23" s="16"/>
      <c r="H23" s="16"/>
      <c r="I23" s="16"/>
      <c r="J23" s="12"/>
      <c r="K23" s="12"/>
      <c r="L23" s="12"/>
      <c r="M23" s="12"/>
      <c r="N23" s="12"/>
      <c r="O23" s="12"/>
      <c r="P23" s="12"/>
      <c r="Q23" s="12"/>
      <c r="R23" s="12"/>
      <c r="S23" s="12"/>
      <c r="T23" s="12"/>
      <c r="U23" s="12"/>
      <c r="V23" s="12"/>
      <c r="W23" s="16"/>
      <c r="X23" s="16"/>
    </row>
    <row r="24" spans="2:24" x14ac:dyDescent="0.2">
      <c r="B24" s="3">
        <v>45069</v>
      </c>
      <c r="C24" s="4">
        <v>3</v>
      </c>
      <c r="D24" s="5">
        <v>90729.600000000006</v>
      </c>
      <c r="E24" s="5">
        <v>3516.6233766233768</v>
      </c>
      <c r="G24" s="16"/>
      <c r="H24" s="16"/>
      <c r="I24" s="16"/>
      <c r="J24" s="12"/>
      <c r="K24" s="12"/>
      <c r="L24" s="12"/>
      <c r="M24" s="12"/>
      <c r="N24" s="12"/>
      <c r="O24" s="12"/>
      <c r="P24" s="12"/>
      <c r="Q24" s="12"/>
      <c r="R24" s="12"/>
      <c r="S24" s="12"/>
      <c r="T24" s="12"/>
      <c r="U24" s="12"/>
      <c r="V24" s="12"/>
      <c r="W24" s="16"/>
      <c r="X24" s="16"/>
    </row>
    <row r="25" spans="2:24" x14ac:dyDescent="0.2">
      <c r="B25" s="3">
        <v>45071</v>
      </c>
      <c r="C25" s="4">
        <v>5</v>
      </c>
      <c r="D25" s="5">
        <v>3359293.74</v>
      </c>
      <c r="E25" s="5">
        <v>129020</v>
      </c>
      <c r="G25" s="16"/>
      <c r="H25" s="16"/>
      <c r="I25" s="16"/>
      <c r="J25" s="12"/>
      <c r="K25" s="12"/>
      <c r="L25" s="12"/>
      <c r="M25" s="12"/>
      <c r="N25" s="12"/>
      <c r="O25" s="12"/>
      <c r="P25" s="12"/>
      <c r="Q25" s="12"/>
      <c r="R25" s="12"/>
      <c r="S25" s="12"/>
      <c r="T25" s="12"/>
      <c r="U25" s="12"/>
      <c r="V25" s="12"/>
      <c r="W25" s="16"/>
      <c r="X25" s="16"/>
    </row>
    <row r="26" spans="2:24" x14ac:dyDescent="0.2">
      <c r="B26" s="3">
        <v>45075</v>
      </c>
      <c r="C26" s="4">
        <v>2</v>
      </c>
      <c r="D26" s="5">
        <v>1313570</v>
      </c>
      <c r="E26" s="5">
        <v>50000</v>
      </c>
      <c r="G26" s="16"/>
      <c r="H26" s="16"/>
      <c r="I26" s="16"/>
      <c r="J26" s="12"/>
      <c r="K26" s="12"/>
      <c r="L26" s="12"/>
      <c r="M26" s="12"/>
      <c r="N26" s="12"/>
      <c r="O26" s="12"/>
      <c r="P26" s="12"/>
      <c r="Q26" s="12"/>
      <c r="R26" s="12"/>
      <c r="S26" s="12"/>
      <c r="T26" s="12"/>
      <c r="U26" s="12"/>
      <c r="V26" s="12"/>
      <c r="W26" s="16"/>
      <c r="X26" s="16"/>
    </row>
    <row r="27" spans="2:24" x14ac:dyDescent="0.2">
      <c r="B27" s="3">
        <v>45086</v>
      </c>
      <c r="C27" s="4">
        <v>2</v>
      </c>
      <c r="D27" s="5">
        <v>179217</v>
      </c>
      <c r="E27" s="5">
        <v>6674.7486033519544</v>
      </c>
      <c r="G27" s="16"/>
      <c r="H27" s="16"/>
      <c r="I27" s="16"/>
      <c r="J27" s="16"/>
      <c r="K27" s="6"/>
      <c r="L27" s="6"/>
      <c r="M27" s="6"/>
      <c r="N27" s="6"/>
      <c r="O27" s="6"/>
      <c r="P27" s="6"/>
      <c r="Q27" s="6"/>
      <c r="R27" s="6"/>
      <c r="S27" s="6"/>
      <c r="T27" s="6"/>
      <c r="U27" s="6"/>
      <c r="V27" s="16"/>
      <c r="W27" s="16"/>
      <c r="X27" s="16"/>
    </row>
    <row r="28" spans="2:24" x14ac:dyDescent="0.2">
      <c r="B28" s="3">
        <v>45090</v>
      </c>
      <c r="C28" s="4">
        <v>1</v>
      </c>
      <c r="D28" s="5">
        <v>22211</v>
      </c>
      <c r="E28" s="5">
        <v>827.22532588454374</v>
      </c>
      <c r="G28" s="16"/>
      <c r="H28" s="16"/>
      <c r="I28" s="16"/>
      <c r="J28" s="16"/>
      <c r="K28" s="16"/>
      <c r="L28" s="16"/>
      <c r="M28" s="16"/>
      <c r="N28" s="16"/>
      <c r="O28" s="16"/>
      <c r="P28" s="16"/>
      <c r="Q28" s="16"/>
      <c r="R28" s="16"/>
      <c r="S28" s="16"/>
      <c r="T28" s="16"/>
    </row>
    <row r="29" spans="2:24" x14ac:dyDescent="0.2">
      <c r="B29" s="3">
        <v>45106</v>
      </c>
      <c r="C29" s="4">
        <v>2</v>
      </c>
      <c r="D29" s="5">
        <v>18094.309999999998</v>
      </c>
      <c r="E29" s="5">
        <v>650</v>
      </c>
      <c r="G29" s="16"/>
      <c r="H29" s="16"/>
      <c r="I29" s="16"/>
      <c r="J29" s="16"/>
      <c r="K29" s="16"/>
      <c r="L29" s="16"/>
      <c r="M29" s="16"/>
      <c r="N29" s="16"/>
      <c r="O29" s="16"/>
      <c r="P29" s="16"/>
      <c r="Q29" s="16"/>
      <c r="R29" s="16"/>
      <c r="S29" s="16"/>
      <c r="T29" s="16"/>
    </row>
    <row r="30" spans="2:24" x14ac:dyDescent="0.2">
      <c r="B30" s="3">
        <v>45111</v>
      </c>
      <c r="C30" s="4">
        <v>4</v>
      </c>
      <c r="D30" s="5">
        <v>11486.64</v>
      </c>
      <c r="E30" s="5">
        <v>410</v>
      </c>
      <c r="G30" s="16"/>
      <c r="H30" s="16"/>
      <c r="I30" s="16"/>
      <c r="J30" s="16"/>
      <c r="K30" s="16"/>
      <c r="L30" s="16"/>
      <c r="M30" s="16"/>
      <c r="N30" s="16"/>
      <c r="O30" s="16"/>
      <c r="P30" s="16"/>
      <c r="Q30" s="16"/>
      <c r="R30" s="16"/>
      <c r="S30" s="16"/>
      <c r="T30" s="16"/>
    </row>
    <row r="31" spans="2:24" x14ac:dyDescent="0.2">
      <c r="B31" s="3">
        <v>45114</v>
      </c>
      <c r="C31" s="4">
        <v>1</v>
      </c>
      <c r="D31" s="5">
        <v>7069.2</v>
      </c>
      <c r="E31" s="5">
        <v>250</v>
      </c>
      <c r="G31" s="16"/>
      <c r="H31" s="16"/>
      <c r="I31" s="16"/>
      <c r="J31" s="16"/>
      <c r="K31" s="16"/>
      <c r="L31" s="16"/>
      <c r="M31" s="16"/>
      <c r="N31" s="16"/>
      <c r="O31" s="16"/>
      <c r="P31" s="16"/>
    </row>
    <row r="32" spans="2:24" x14ac:dyDescent="0.2">
      <c r="B32" s="3">
        <v>45119</v>
      </c>
      <c r="C32" s="4">
        <v>3</v>
      </c>
      <c r="D32" s="5">
        <v>31192.48</v>
      </c>
      <c r="E32" s="5">
        <v>1100</v>
      </c>
      <c r="G32" s="16"/>
      <c r="H32" s="16"/>
      <c r="I32" s="16"/>
      <c r="J32" s="16"/>
      <c r="K32" s="16"/>
      <c r="L32" s="16"/>
      <c r="M32" s="16"/>
      <c r="N32" s="16"/>
      <c r="O32" s="16"/>
      <c r="P32" s="16"/>
    </row>
    <row r="33" spans="2:16" x14ac:dyDescent="0.2">
      <c r="B33" s="3">
        <v>45120</v>
      </c>
      <c r="C33" s="4">
        <v>1</v>
      </c>
      <c r="D33" s="5">
        <v>2835.29</v>
      </c>
      <c r="E33" s="5">
        <v>100</v>
      </c>
      <c r="G33" s="16"/>
      <c r="H33" s="16"/>
      <c r="I33" s="16"/>
      <c r="J33" s="16"/>
      <c r="K33" s="16"/>
      <c r="L33" s="16"/>
      <c r="M33" s="16"/>
      <c r="N33" s="16"/>
      <c r="O33" s="16"/>
      <c r="P33" s="16"/>
    </row>
    <row r="34" spans="2:16" x14ac:dyDescent="0.2">
      <c r="B34" s="3">
        <v>45126</v>
      </c>
      <c r="C34" s="4">
        <v>1</v>
      </c>
      <c r="D34" s="5">
        <v>1440.615</v>
      </c>
      <c r="E34" s="5">
        <v>50</v>
      </c>
      <c r="G34" s="16"/>
      <c r="H34" s="16"/>
      <c r="I34" s="16"/>
      <c r="J34" s="16"/>
      <c r="K34" s="16"/>
      <c r="L34" s="16"/>
      <c r="M34" s="16"/>
      <c r="N34" s="16"/>
      <c r="O34" s="16"/>
      <c r="P34" s="16"/>
    </row>
    <row r="35" spans="2:16" x14ac:dyDescent="0.2">
      <c r="B35" s="3">
        <v>45127</v>
      </c>
      <c r="C35" s="4">
        <v>1</v>
      </c>
      <c r="D35" s="5">
        <v>14439.45</v>
      </c>
      <c r="E35" s="5">
        <v>500</v>
      </c>
      <c r="G35" s="16"/>
      <c r="H35" s="16"/>
      <c r="I35" s="16"/>
      <c r="J35" s="16"/>
      <c r="K35" s="16"/>
      <c r="L35" s="16"/>
      <c r="M35" s="16"/>
      <c r="N35" s="16"/>
      <c r="O35" s="16"/>
      <c r="P35" s="16"/>
    </row>
    <row r="36" spans="2:16" x14ac:dyDescent="0.2">
      <c r="B36" s="3">
        <v>45134</v>
      </c>
      <c r="C36" s="4">
        <v>1</v>
      </c>
      <c r="D36" s="5">
        <v>1465.7</v>
      </c>
      <c r="E36" s="5">
        <v>50</v>
      </c>
    </row>
    <row r="37" spans="2:16" x14ac:dyDescent="0.2">
      <c r="B37" s="3">
        <v>45135</v>
      </c>
      <c r="C37" s="4">
        <v>1</v>
      </c>
      <c r="D37" s="5">
        <v>1465.26</v>
      </c>
      <c r="E37" s="5">
        <v>50</v>
      </c>
    </row>
    <row r="38" spans="2:16" x14ac:dyDescent="0.2">
      <c r="B38" s="3">
        <v>45138</v>
      </c>
      <c r="C38" s="4">
        <v>1</v>
      </c>
      <c r="D38" s="5">
        <v>5902.4</v>
      </c>
      <c r="E38" s="5">
        <v>200</v>
      </c>
    </row>
    <row r="39" spans="2:16" x14ac:dyDescent="0.2">
      <c r="B39" s="3">
        <v>45145</v>
      </c>
      <c r="C39" s="4">
        <v>5</v>
      </c>
      <c r="D39" s="5">
        <v>48500</v>
      </c>
      <c r="E39" s="5">
        <v>1565.3947699676592</v>
      </c>
    </row>
    <row r="40" spans="2:16" x14ac:dyDescent="0.2">
      <c r="B40" s="3">
        <v>45146</v>
      </c>
      <c r="C40" s="4">
        <v>5</v>
      </c>
      <c r="D40" s="5">
        <v>65129.53</v>
      </c>
      <c r="E40" s="5">
        <v>2102.4281370833951</v>
      </c>
    </row>
    <row r="41" spans="2:16" x14ac:dyDescent="0.2">
      <c r="B41" s="3">
        <v>45148</v>
      </c>
      <c r="C41" s="4">
        <v>1</v>
      </c>
      <c r="D41" s="5">
        <v>1483786</v>
      </c>
      <c r="E41" s="5">
        <v>47500</v>
      </c>
    </row>
    <row r="42" spans="2:16" x14ac:dyDescent="0.2">
      <c r="B42" s="3">
        <v>45161</v>
      </c>
      <c r="C42" s="4">
        <v>9</v>
      </c>
      <c r="D42" s="5">
        <v>136033.57499999998</v>
      </c>
      <c r="E42" s="5">
        <v>4250</v>
      </c>
    </row>
    <row r="43" spans="2:16" x14ac:dyDescent="0.2">
      <c r="B43" s="3">
        <v>45162</v>
      </c>
      <c r="C43" s="4">
        <v>1</v>
      </c>
      <c r="D43" s="5">
        <v>1608.925</v>
      </c>
      <c r="E43" s="5">
        <v>50</v>
      </c>
    </row>
    <row r="44" spans="2:16" x14ac:dyDescent="0.2">
      <c r="B44" s="3">
        <v>45163</v>
      </c>
      <c r="C44" s="4">
        <v>3</v>
      </c>
      <c r="D44" s="5">
        <v>50058.179999999993</v>
      </c>
      <c r="E44" s="5">
        <v>1550</v>
      </c>
    </row>
    <row r="45" spans="2:16" x14ac:dyDescent="0.2">
      <c r="B45" s="3">
        <v>45168</v>
      </c>
      <c r="C45" s="4">
        <v>1</v>
      </c>
      <c r="D45" s="5">
        <v>1621.42</v>
      </c>
      <c r="E45" s="5">
        <v>50</v>
      </c>
    </row>
    <row r="46" spans="2:16" x14ac:dyDescent="0.2">
      <c r="B46" s="3">
        <v>45169</v>
      </c>
      <c r="C46" s="4">
        <v>3</v>
      </c>
      <c r="D46" s="5">
        <v>22755.53</v>
      </c>
      <c r="E46" s="5">
        <v>700</v>
      </c>
    </row>
    <row r="47" spans="2:16" x14ac:dyDescent="0.2">
      <c r="B47" s="3">
        <v>45173</v>
      </c>
      <c r="C47" s="4">
        <v>4</v>
      </c>
      <c r="D47" s="5">
        <v>42500</v>
      </c>
      <c r="E47" s="5">
        <v>1295.1354711702843</v>
      </c>
    </row>
    <row r="48" spans="2:16" x14ac:dyDescent="0.2">
      <c r="B48" s="3">
        <v>45175</v>
      </c>
      <c r="C48" s="4">
        <v>1</v>
      </c>
      <c r="D48" s="5">
        <v>3293.94</v>
      </c>
      <c r="E48" s="5">
        <v>100</v>
      </c>
    </row>
    <row r="49" spans="2:5" x14ac:dyDescent="0.2">
      <c r="B49" s="3">
        <v>45176</v>
      </c>
      <c r="C49" s="4">
        <v>1</v>
      </c>
      <c r="D49" s="5">
        <v>193702.27499999999</v>
      </c>
      <c r="E49" s="5">
        <v>5850</v>
      </c>
    </row>
    <row r="50" spans="2:5" x14ac:dyDescent="0.2">
      <c r="B50" s="3">
        <v>45187</v>
      </c>
      <c r="C50" s="4">
        <v>1</v>
      </c>
      <c r="D50" s="5">
        <v>1000</v>
      </c>
      <c r="E50" s="5">
        <v>32820</v>
      </c>
    </row>
    <row r="51" spans="2:5" x14ac:dyDescent="0.2">
      <c r="B51" s="3">
        <v>45194</v>
      </c>
      <c r="C51" s="4">
        <v>1</v>
      </c>
      <c r="D51" s="5">
        <v>5000</v>
      </c>
      <c r="E51" s="5">
        <v>147.10208884966167</v>
      </c>
    </row>
    <row r="52" spans="2:5" x14ac:dyDescent="0.2">
      <c r="B52" s="3">
        <v>45201</v>
      </c>
      <c r="C52" s="4">
        <v>2</v>
      </c>
      <c r="D52" s="5">
        <v>34500</v>
      </c>
      <c r="E52" s="5">
        <v>1002.167004595444</v>
      </c>
    </row>
    <row r="53" spans="2:5" x14ac:dyDescent="0.2">
      <c r="B53" s="3">
        <v>45202</v>
      </c>
      <c r="C53" s="4">
        <v>2</v>
      </c>
      <c r="D53" s="5">
        <v>4000</v>
      </c>
      <c r="E53" s="5">
        <v>116.04933257127605</v>
      </c>
    </row>
    <row r="54" spans="2:5" x14ac:dyDescent="0.2">
      <c r="B54" s="3">
        <v>45203</v>
      </c>
      <c r="C54" s="4">
        <v>1</v>
      </c>
      <c r="D54" s="5">
        <v>5000</v>
      </c>
      <c r="E54" s="5">
        <v>144.22314204537258</v>
      </c>
    </row>
    <row r="55" spans="2:5" x14ac:dyDescent="0.2">
      <c r="B55" s="3">
        <v>45204</v>
      </c>
      <c r="C55" s="4">
        <v>1</v>
      </c>
      <c r="D55" s="5">
        <v>10500</v>
      </c>
      <c r="E55" s="5">
        <v>302.47772467613282</v>
      </c>
    </row>
    <row r="56" spans="2:5" x14ac:dyDescent="0.2">
      <c r="B56" s="3">
        <v>45205</v>
      </c>
      <c r="C56" s="4">
        <v>1</v>
      </c>
      <c r="D56" s="5">
        <v>1000</v>
      </c>
      <c r="E56" s="5">
        <v>28.77706122895318</v>
      </c>
    </row>
    <row r="57" spans="2:5" x14ac:dyDescent="0.2">
      <c r="B57" s="3">
        <v>45215</v>
      </c>
      <c r="C57" s="4">
        <v>1</v>
      </c>
      <c r="D57" s="5">
        <v>1000</v>
      </c>
      <c r="E57" s="5">
        <v>28.671697593871137</v>
      </c>
    </row>
    <row r="58" spans="2:5" x14ac:dyDescent="0.2">
      <c r="B58" s="3">
        <v>45216</v>
      </c>
      <c r="C58" s="4">
        <v>1</v>
      </c>
      <c r="D58" s="5">
        <v>1000</v>
      </c>
      <c r="E58" s="5">
        <v>28.693745911141207</v>
      </c>
    </row>
    <row r="59" spans="2:5" x14ac:dyDescent="0.2">
      <c r="B59" s="3">
        <v>45217</v>
      </c>
      <c r="C59" s="4">
        <v>3</v>
      </c>
      <c r="D59" s="5">
        <v>44000</v>
      </c>
      <c r="E59" s="5">
        <v>1263.91019343571</v>
      </c>
    </row>
    <row r="60" spans="2:5" x14ac:dyDescent="0.2">
      <c r="B60" s="3">
        <v>45243</v>
      </c>
      <c r="C60" s="4">
        <v>3</v>
      </c>
      <c r="D60" s="5">
        <v>3000</v>
      </c>
      <c r="E60" s="5">
        <v>84.816203287476029</v>
      </c>
    </row>
    <row r="61" spans="2:5" x14ac:dyDescent="0.2">
      <c r="B61" s="3">
        <v>45244</v>
      </c>
      <c r="C61" s="4">
        <v>2</v>
      </c>
      <c r="D61" s="5">
        <v>177500</v>
      </c>
      <c r="E61" s="5">
        <v>5026.2213009842899</v>
      </c>
    </row>
    <row r="62" spans="2:5" x14ac:dyDescent="0.2">
      <c r="B62" s="3">
        <v>45251</v>
      </c>
      <c r="C62" s="4">
        <v>1</v>
      </c>
      <c r="D62" s="5">
        <v>1000</v>
      </c>
      <c r="E62" s="5">
        <v>28.207869431413979</v>
      </c>
    </row>
    <row r="63" spans="2:5" x14ac:dyDescent="0.2">
      <c r="B63" s="3">
        <v>45252</v>
      </c>
      <c r="C63" s="4">
        <v>1</v>
      </c>
      <c r="D63" s="5">
        <v>500</v>
      </c>
      <c r="E63" s="5">
        <v>14.116876443450618</v>
      </c>
    </row>
    <row r="64" spans="2:5" x14ac:dyDescent="0.2">
      <c r="B64" s="3">
        <v>45266</v>
      </c>
      <c r="C64" s="4">
        <v>1</v>
      </c>
      <c r="D64" s="5">
        <v>3000</v>
      </c>
      <c r="E64" s="5">
        <v>84.369674164318383</v>
      </c>
    </row>
    <row r="65" spans="2:5" x14ac:dyDescent="0.2">
      <c r="B65" s="3">
        <v>45303</v>
      </c>
      <c r="C65" s="4">
        <v>1</v>
      </c>
      <c r="D65" s="5">
        <v>1735209.9249999998</v>
      </c>
      <c r="E65" s="5">
        <v>48250</v>
      </c>
    </row>
    <row r="66" spans="2:5" x14ac:dyDescent="0.2">
      <c r="B66" s="3">
        <v>45306</v>
      </c>
      <c r="C66" s="4">
        <v>4</v>
      </c>
      <c r="D66" s="5">
        <v>18500</v>
      </c>
      <c r="E66" s="5">
        <v>513.32280790350637</v>
      </c>
    </row>
    <row r="67" spans="2:5" x14ac:dyDescent="0.2">
      <c r="B67" s="3">
        <v>45308</v>
      </c>
      <c r="C67" s="4">
        <v>2</v>
      </c>
      <c r="D67" s="5">
        <v>11000</v>
      </c>
      <c r="E67" s="5">
        <v>305.1605421870579</v>
      </c>
    </row>
    <row r="68" spans="2:5" x14ac:dyDescent="0.2">
      <c r="B68" s="3">
        <v>45309</v>
      </c>
      <c r="C68" s="4">
        <v>1</v>
      </c>
      <c r="D68" s="5">
        <v>19000</v>
      </c>
      <c r="E68" s="5">
        <v>526.66446761152122</v>
      </c>
    </row>
    <row r="69" spans="2:5" x14ac:dyDescent="0.2">
      <c r="B69" s="3">
        <v>45314</v>
      </c>
      <c r="C69" s="4">
        <v>2</v>
      </c>
      <c r="D69" s="5">
        <v>216500</v>
      </c>
      <c r="E69" s="5">
        <v>5995.5026806681735</v>
      </c>
    </row>
    <row r="70" spans="2:5" x14ac:dyDescent="0.2">
      <c r="B70" s="3">
        <v>45317</v>
      </c>
      <c r="C70" s="4">
        <v>1</v>
      </c>
      <c r="D70" s="5">
        <v>500</v>
      </c>
      <c r="E70" s="5">
        <v>13.843244635050542</v>
      </c>
    </row>
    <row r="71" spans="2:5" x14ac:dyDescent="0.2">
      <c r="B71" s="3">
        <v>45320</v>
      </c>
      <c r="C71" s="4">
        <v>1</v>
      </c>
      <c r="D71" s="5">
        <v>10000</v>
      </c>
      <c r="E71" s="5">
        <v>276.22783271642453</v>
      </c>
    </row>
    <row r="72" spans="2:5" x14ac:dyDescent="0.2">
      <c r="B72" s="3">
        <v>45327</v>
      </c>
      <c r="C72" s="4">
        <v>1</v>
      </c>
      <c r="D72" s="5">
        <v>5000</v>
      </c>
      <c r="E72" s="5">
        <v>137.79457034275023</v>
      </c>
    </row>
    <row r="73" spans="2:5" x14ac:dyDescent="0.2">
      <c r="B73" s="3">
        <v>45350</v>
      </c>
      <c r="C73" s="4">
        <v>18</v>
      </c>
      <c r="D73" s="5">
        <v>3609550.0049999999</v>
      </c>
      <c r="E73" s="5">
        <v>100000</v>
      </c>
    </row>
    <row r="74" spans="2:5" x14ac:dyDescent="0.2">
      <c r="B74" s="3">
        <v>45391</v>
      </c>
      <c r="C74" s="4">
        <v>9</v>
      </c>
      <c r="D74" s="5">
        <v>1288040.04</v>
      </c>
      <c r="E74" s="5">
        <v>35600</v>
      </c>
    </row>
    <row r="75" spans="2:5" x14ac:dyDescent="0.2">
      <c r="B75" s="3">
        <v>45408</v>
      </c>
      <c r="C75" s="4">
        <v>3</v>
      </c>
      <c r="D75" s="5">
        <v>404385.21</v>
      </c>
      <c r="E75" s="5">
        <v>11100</v>
      </c>
    </row>
    <row r="76" spans="2:5" x14ac:dyDescent="0.2">
      <c r="B76" s="3">
        <v>45412</v>
      </c>
      <c r="C76" s="4">
        <v>1</v>
      </c>
      <c r="D76" s="5">
        <v>120206.46</v>
      </c>
      <c r="E76" s="5">
        <v>3300</v>
      </c>
    </row>
    <row r="77" spans="2:5" x14ac:dyDescent="0.2">
      <c r="B77" s="3">
        <v>45455</v>
      </c>
      <c r="C77" s="4">
        <v>8</v>
      </c>
      <c r="D77" s="5">
        <v>80164.7</v>
      </c>
      <c r="E77" s="5">
        <v>2200</v>
      </c>
    </row>
    <row r="78" spans="2:5" x14ac:dyDescent="0.2">
      <c r="B78" s="3">
        <v>45456</v>
      </c>
      <c r="C78" s="4">
        <v>2</v>
      </c>
      <c r="D78" s="5">
        <v>1013301.6599999999</v>
      </c>
      <c r="E78" s="5">
        <v>27800</v>
      </c>
    </row>
    <row r="79" spans="2:5" x14ac:dyDescent="0.2">
      <c r="B79" s="3">
        <v>45562</v>
      </c>
      <c r="C79" s="4">
        <v>1</v>
      </c>
      <c r="D79" s="5">
        <v>737310</v>
      </c>
      <c r="E79" s="5">
        <v>20000</v>
      </c>
    </row>
    <row r="80" spans="2:5" x14ac:dyDescent="0.2">
      <c r="B80" s="3">
        <v>45567</v>
      </c>
      <c r="C80" s="4">
        <v>1</v>
      </c>
      <c r="D80" s="5">
        <v>7383.74</v>
      </c>
      <c r="E80" s="5">
        <v>200</v>
      </c>
    </row>
    <row r="81" spans="2:5" x14ac:dyDescent="0.2">
      <c r="B81" s="3">
        <v>45568</v>
      </c>
      <c r="C81" s="4">
        <v>1</v>
      </c>
      <c r="D81" s="5">
        <v>14792.48</v>
      </c>
      <c r="E81" s="5">
        <v>400</v>
      </c>
    </row>
    <row r="82" spans="2:5" x14ac:dyDescent="0.2">
      <c r="B82" s="3">
        <v>45680</v>
      </c>
      <c r="C82" s="4">
        <v>2</v>
      </c>
      <c r="D82" s="5">
        <v>27880.55</v>
      </c>
      <c r="E82" s="5">
        <v>500</v>
      </c>
    </row>
    <row r="83" spans="2:5" x14ac:dyDescent="0.2">
      <c r="B83" s="3">
        <v>45681</v>
      </c>
      <c r="C83" s="4">
        <v>2</v>
      </c>
      <c r="D83" s="5">
        <v>11256.6</v>
      </c>
      <c r="E83" s="5">
        <v>200</v>
      </c>
    </row>
    <row r="84" spans="2:5" x14ac:dyDescent="0.2">
      <c r="B84" s="3">
        <v>45686</v>
      </c>
      <c r="C84" s="4">
        <v>1</v>
      </c>
      <c r="D84" s="5">
        <v>2824761.8200000003</v>
      </c>
      <c r="E84" s="5">
        <v>49300</v>
      </c>
    </row>
    <row r="85" spans="2:5" x14ac:dyDescent="0.2">
      <c r="B85" s="3">
        <v>45750</v>
      </c>
      <c r="C85" s="4">
        <v>7</v>
      </c>
      <c r="D85" s="5">
        <v>1756232.4999999998</v>
      </c>
      <c r="E85" s="5">
        <v>25000</v>
      </c>
    </row>
    <row r="86" spans="2:5" x14ac:dyDescent="0.2">
      <c r="B86" s="3">
        <v>45789</v>
      </c>
      <c r="C86" s="4">
        <v>1</v>
      </c>
      <c r="D86" s="5">
        <v>9304950</v>
      </c>
      <c r="E86" s="5">
        <v>100000</v>
      </c>
    </row>
    <row r="87" spans="2:5" x14ac:dyDescent="0.2">
      <c r="B87" s="3">
        <v>45889</v>
      </c>
      <c r="C87" s="4">
        <v>3</v>
      </c>
      <c r="D87" s="5">
        <v>3936656.5500000003</v>
      </c>
      <c r="E87" s="5">
        <v>28500</v>
      </c>
    </row>
    <row r="88" spans="2:5" x14ac:dyDescent="0.2">
      <c r="B88" s="3">
        <v>45890</v>
      </c>
      <c r="C88" s="4">
        <v>3</v>
      </c>
      <c r="D88" s="5">
        <v>543666.24</v>
      </c>
      <c r="E88" s="5">
        <v>3900</v>
      </c>
    </row>
    <row r="89" spans="2:5" x14ac:dyDescent="0.2">
      <c r="B89" s="3">
        <v>45894</v>
      </c>
      <c r="C89" s="4">
        <v>2</v>
      </c>
      <c r="D89" s="5">
        <v>2497163.6799999997</v>
      </c>
      <c r="E89" s="5">
        <v>17600</v>
      </c>
    </row>
    <row r="90" spans="2:5" x14ac:dyDescent="0.2">
      <c r="B90" s="3">
        <v>45936</v>
      </c>
      <c r="C90" s="4">
        <v>1</v>
      </c>
      <c r="D90" s="5">
        <v>18539.830000000002</v>
      </c>
      <c r="E90" s="5">
        <v>100</v>
      </c>
    </row>
    <row r="91" spans="2:5" x14ac:dyDescent="0.2">
      <c r="B91" s="3">
        <v>45937</v>
      </c>
      <c r="C91" s="4">
        <v>2</v>
      </c>
      <c r="D91" s="5">
        <v>149831.44</v>
      </c>
      <c r="E91" s="5">
        <v>800</v>
      </c>
    </row>
    <row r="92" spans="2:5" x14ac:dyDescent="0.2">
      <c r="B92" s="3">
        <v>45938</v>
      </c>
      <c r="C92" s="4">
        <v>1</v>
      </c>
      <c r="D92" s="5">
        <v>4561151.54</v>
      </c>
      <c r="E92" s="5">
        <v>24100</v>
      </c>
    </row>
    <row r="93" spans="2:5" x14ac:dyDescent="0.2">
      <c r="B93" s="3">
        <v>45965</v>
      </c>
      <c r="C93" s="4">
        <v>9</v>
      </c>
      <c r="D93" s="5">
        <v>21540115.199999996</v>
      </c>
      <c r="E93" s="5">
        <v>96000</v>
      </c>
    </row>
    <row r="94" spans="2:5" x14ac:dyDescent="0.2">
      <c r="B94" s="3">
        <v>45966</v>
      </c>
      <c r="C94" s="4">
        <v>3</v>
      </c>
      <c r="D94" s="5">
        <v>836682.85000000009</v>
      </c>
      <c r="E94" s="5">
        <v>3700</v>
      </c>
    </row>
    <row r="95" spans="2:5" x14ac:dyDescent="0.2">
      <c r="B95" s="3">
        <v>45967</v>
      </c>
      <c r="C95" s="4">
        <v>1</v>
      </c>
      <c r="D95" s="5">
        <v>9102268</v>
      </c>
      <c r="E95" s="5">
        <v>40000</v>
      </c>
    </row>
    <row r="96" spans="2:5" x14ac:dyDescent="0.2">
      <c r="B96" s="3">
        <v>45968</v>
      </c>
      <c r="C96" s="4">
        <v>1</v>
      </c>
      <c r="D96" s="5">
        <v>1233789.8400000001</v>
      </c>
      <c r="E96" s="5">
        <v>5400</v>
      </c>
    </row>
    <row r="97" spans="2:12" x14ac:dyDescent="0.2">
      <c r="B97" s="3">
        <v>45974</v>
      </c>
      <c r="C97" s="4">
        <v>1</v>
      </c>
      <c r="D97" s="5">
        <v>350336.4</v>
      </c>
      <c r="E97" s="5">
        <v>1500</v>
      </c>
    </row>
    <row r="98" spans="2:12" x14ac:dyDescent="0.2">
      <c r="B98" s="3">
        <v>45975</v>
      </c>
      <c r="C98" s="4">
        <v>1</v>
      </c>
      <c r="D98" s="5">
        <v>10663166.1</v>
      </c>
      <c r="E98" s="5">
        <v>45400</v>
      </c>
    </row>
    <row r="99" spans="2:12" x14ac:dyDescent="0.2">
      <c r="B99" s="3">
        <v>45979</v>
      </c>
      <c r="C99" s="4">
        <v>2</v>
      </c>
      <c r="D99" s="5">
        <v>485519.745</v>
      </c>
      <c r="E99" s="5">
        <v>2050</v>
      </c>
    </row>
    <row r="100" spans="2:12" x14ac:dyDescent="0.2">
      <c r="B100" s="3">
        <v>45994</v>
      </c>
      <c r="C100" s="4">
        <v>1</v>
      </c>
      <c r="D100" s="5">
        <v>2317549.77</v>
      </c>
      <c r="E100" s="5">
        <v>9300</v>
      </c>
    </row>
    <row r="101" spans="2:12" x14ac:dyDescent="0.2">
      <c r="B101" s="3">
        <v>45995</v>
      </c>
      <c r="C101" s="4">
        <v>1</v>
      </c>
      <c r="D101" s="5">
        <v>649114.54476700001</v>
      </c>
      <c r="E101" s="5">
        <v>2577.0100000000002</v>
      </c>
    </row>
    <row r="102" spans="2:12" x14ac:dyDescent="0.2">
      <c r="B102" s="3">
        <v>46000</v>
      </c>
      <c r="C102" s="4">
        <v>2</v>
      </c>
      <c r="D102" s="5">
        <v>116067.91500000001</v>
      </c>
      <c r="E102" s="5">
        <v>450</v>
      </c>
    </row>
    <row r="103" spans="2:12" x14ac:dyDescent="0.2">
      <c r="B103" s="3">
        <v>46001</v>
      </c>
      <c r="C103" s="4">
        <v>2</v>
      </c>
      <c r="D103" s="5">
        <v>91736.25999999998</v>
      </c>
      <c r="E103" s="5">
        <v>350</v>
      </c>
    </row>
    <row r="104" spans="2:12" x14ac:dyDescent="0.2">
      <c r="B104" s="3">
        <v>46002</v>
      </c>
      <c r="C104" s="4">
        <v>1</v>
      </c>
      <c r="D104" s="5">
        <v>9807449.3999999985</v>
      </c>
      <c r="E104" s="5">
        <v>37000</v>
      </c>
    </row>
    <row r="105" spans="2:12" x14ac:dyDescent="0.2">
      <c r="B105" s="3">
        <v>46003</v>
      </c>
      <c r="C105" s="4">
        <v>1</v>
      </c>
      <c r="D105" s="5">
        <v>13387.495000000001</v>
      </c>
      <c r="E105" s="5">
        <v>50</v>
      </c>
    </row>
    <row r="106" spans="2:12" x14ac:dyDescent="0.2">
      <c r="B106" s="3">
        <v>46006</v>
      </c>
      <c r="C106" s="4">
        <v>1</v>
      </c>
      <c r="D106" s="5">
        <v>1137315.06</v>
      </c>
      <c r="E106" s="5">
        <v>4200</v>
      </c>
    </row>
    <row r="107" spans="2:12" x14ac:dyDescent="0.2">
      <c r="B107" s="3">
        <v>46051</v>
      </c>
      <c r="C107" s="4">
        <v>2</v>
      </c>
      <c r="D107" s="5">
        <v>145464.92000000001</v>
      </c>
      <c r="E107" s="5">
        <v>400</v>
      </c>
    </row>
    <row r="108" spans="2:12" x14ac:dyDescent="0.2">
      <c r="B108" s="3">
        <v>46055</v>
      </c>
      <c r="C108" s="4">
        <v>2</v>
      </c>
      <c r="D108" s="5">
        <v>55538.159999999989</v>
      </c>
      <c r="E108" s="5">
        <v>150</v>
      </c>
      <c r="J108" s="13"/>
      <c r="K108" s="13"/>
    </row>
    <row r="109" spans="2:12" x14ac:dyDescent="0.2">
      <c r="B109" s="3">
        <v>46056</v>
      </c>
      <c r="C109" s="4">
        <v>3</v>
      </c>
      <c r="D109" s="5">
        <v>1612854.75</v>
      </c>
      <c r="E109" s="5">
        <v>350</v>
      </c>
    </row>
    <row r="110" spans="2:12" x14ac:dyDescent="0.2">
      <c r="B110" s="3">
        <v>46057</v>
      </c>
      <c r="C110" s="4">
        <v>2</v>
      </c>
      <c r="D110" s="5">
        <v>130236.995</v>
      </c>
      <c r="E110" s="5">
        <v>4300</v>
      </c>
      <c r="I110" s="14"/>
      <c r="J110" s="14"/>
      <c r="K110" s="14"/>
      <c r="L110" s="14"/>
    </row>
    <row r="111" spans="2:12" x14ac:dyDescent="0.2">
      <c r="B111" s="3">
        <v>46058</v>
      </c>
      <c r="C111" s="4">
        <v>4</v>
      </c>
      <c r="D111" s="5">
        <v>19528443.119999997</v>
      </c>
      <c r="E111" s="5">
        <v>51600</v>
      </c>
      <c r="J111" s="13"/>
      <c r="K111" s="13"/>
    </row>
    <row r="112" spans="2:12" x14ac:dyDescent="0.2">
      <c r="B112" s="3">
        <v>46059</v>
      </c>
      <c r="C112" s="4">
        <v>5</v>
      </c>
      <c r="D112" s="5">
        <v>46876210.199999996</v>
      </c>
      <c r="E112" s="5">
        <v>123000</v>
      </c>
    </row>
    <row r="113" spans="2:11" x14ac:dyDescent="0.2">
      <c r="B113" s="3">
        <v>46062</v>
      </c>
      <c r="C113" s="4">
        <v>3</v>
      </c>
      <c r="D113" s="5">
        <v>229579.08000000002</v>
      </c>
      <c r="E113" s="5">
        <v>600</v>
      </c>
    </row>
    <row r="114" spans="2:11" x14ac:dyDescent="0.2">
      <c r="B114" s="3">
        <v>46063</v>
      </c>
      <c r="C114" s="4">
        <v>2</v>
      </c>
      <c r="D114" s="5">
        <v>9670327.1999999993</v>
      </c>
      <c r="E114" s="5">
        <v>25100</v>
      </c>
      <c r="I114" s="15"/>
      <c r="J114" s="15"/>
      <c r="K114" s="15"/>
    </row>
    <row r="115" spans="2:11" x14ac:dyDescent="0.2">
      <c r="B115" s="3">
        <v>46065</v>
      </c>
      <c r="C115" s="4">
        <v>1</v>
      </c>
      <c r="D115" s="5">
        <v>78058.880000000005</v>
      </c>
      <c r="E115" s="5">
        <v>200</v>
      </c>
    </row>
    <row r="116" spans="2:11" x14ac:dyDescent="0.2">
      <c r="B116" s="3">
        <v>46072</v>
      </c>
      <c r="C116" s="4">
        <v>2</v>
      </c>
      <c r="D116" s="5">
        <v>2033602.5600000001</v>
      </c>
      <c r="E116" s="5">
        <v>5100</v>
      </c>
    </row>
    <row r="117" spans="2:11" x14ac:dyDescent="0.2">
      <c r="B117" s="3">
        <v>46073</v>
      </c>
      <c r="C117" s="4">
        <v>4</v>
      </c>
      <c r="D117" s="5">
        <v>7443184.5499999998</v>
      </c>
      <c r="E117" s="5">
        <v>18500</v>
      </c>
    </row>
    <row r="118" spans="2:11" x14ac:dyDescent="0.2">
      <c r="B118" s="3">
        <v>46077</v>
      </c>
      <c r="C118" s="4">
        <v>1</v>
      </c>
      <c r="D118" s="5">
        <v>122213.58</v>
      </c>
      <c r="E118" s="5">
        <v>300</v>
      </c>
    </row>
    <row r="119" spans="2:11" x14ac:dyDescent="0.2">
      <c r="B119" s="3">
        <v>46078</v>
      </c>
      <c r="C119" s="4">
        <v>1</v>
      </c>
      <c r="D119" s="5">
        <v>164434.28</v>
      </c>
      <c r="E119" s="5">
        <v>400</v>
      </c>
    </row>
    <row r="120" spans="2:11" x14ac:dyDescent="0.2">
      <c r="B120" s="3">
        <v>46092</v>
      </c>
      <c r="C120" s="4">
        <v>4</v>
      </c>
      <c r="D120" s="5">
        <v>569666.5</v>
      </c>
      <c r="E120" s="5">
        <v>1300</v>
      </c>
    </row>
    <row r="121" spans="2:11" x14ac:dyDescent="0.2">
      <c r="B121" s="3">
        <v>46093</v>
      </c>
      <c r="C121" s="4">
        <v>1</v>
      </c>
      <c r="D121" s="5">
        <v>22048.285</v>
      </c>
      <c r="E121" s="5">
        <v>50</v>
      </c>
    </row>
    <row r="122" spans="2:11" x14ac:dyDescent="0.2">
      <c r="B122" s="3">
        <v>46097</v>
      </c>
      <c r="C122" s="4">
        <v>1</v>
      </c>
      <c r="D122" s="5">
        <v>223402.4</v>
      </c>
      <c r="E122" s="5">
        <v>500</v>
      </c>
    </row>
    <row r="123" spans="2:11" x14ac:dyDescent="0.2">
      <c r="B123" s="3">
        <v>46098</v>
      </c>
      <c r="C123" s="4">
        <v>2</v>
      </c>
      <c r="D123" s="5">
        <v>16118851.17</v>
      </c>
      <c r="E123" s="5">
        <v>35950</v>
      </c>
    </row>
    <row r="124" spans="2:11" x14ac:dyDescent="0.2">
      <c r="B124" s="3">
        <v>46099</v>
      </c>
      <c r="C124" s="4">
        <v>1</v>
      </c>
      <c r="D124" s="5">
        <v>22575.360000000001</v>
      </c>
      <c r="E124" s="5">
        <v>50</v>
      </c>
    </row>
    <row r="125" spans="2:11" x14ac:dyDescent="0.2">
      <c r="B125" s="3">
        <v>46108</v>
      </c>
      <c r="C125" s="4">
        <v>2</v>
      </c>
      <c r="D125" s="5">
        <v>628535.44500000007</v>
      </c>
      <c r="E125" s="5">
        <v>1350</v>
      </c>
    </row>
    <row r="126" spans="2:11" x14ac:dyDescent="0.2">
      <c r="B126" s="3">
        <v>46111</v>
      </c>
      <c r="C126" s="4">
        <v>1</v>
      </c>
      <c r="D126" s="5">
        <v>9434008</v>
      </c>
      <c r="E126" s="5">
        <v>20000</v>
      </c>
    </row>
    <row r="127" spans="2:11" x14ac:dyDescent="0.2">
      <c r="B127" s="3">
        <v>46119</v>
      </c>
      <c r="C127" s="4">
        <v>1</v>
      </c>
      <c r="D127" s="5">
        <v>23726.69</v>
      </c>
      <c r="E127" s="5">
        <v>50</v>
      </c>
      <c r="F127" s="19"/>
    </row>
    <row r="128" spans="2:11" x14ac:dyDescent="0.2">
      <c r="B128" s="3">
        <v>46120</v>
      </c>
      <c r="C128" s="4">
        <v>1</v>
      </c>
      <c r="D128" s="5">
        <v>9856422.2300000004</v>
      </c>
      <c r="E128" s="5">
        <v>20750</v>
      </c>
      <c r="F128" s="19"/>
    </row>
    <row r="129" spans="2:6" x14ac:dyDescent="0.2">
      <c r="B129" s="3">
        <v>46177</v>
      </c>
      <c r="C129" s="2">
        <v>5</v>
      </c>
      <c r="D129" s="5">
        <v>26001413.920000002</v>
      </c>
      <c r="E129" s="5">
        <v>46400</v>
      </c>
      <c r="F129" s="19"/>
    </row>
    <row r="130" spans="2:6" x14ac:dyDescent="0.2">
      <c r="B130" s="3">
        <v>46178</v>
      </c>
      <c r="C130" s="4">
        <v>4</v>
      </c>
      <c r="D130" s="5">
        <v>3154419.52</v>
      </c>
      <c r="E130" s="5">
        <v>5600</v>
      </c>
    </row>
    <row r="131" spans="2:6" x14ac:dyDescent="0.2">
      <c r="B131" s="3">
        <v>46183</v>
      </c>
      <c r="C131" s="4">
        <v>1</v>
      </c>
      <c r="D131" s="5">
        <v>15748656</v>
      </c>
      <c r="E131" s="5">
        <v>27500</v>
      </c>
    </row>
    <row r="132" spans="2:6" x14ac:dyDescent="0.2">
      <c r="B132" s="3">
        <v>46184</v>
      </c>
      <c r="C132" s="4">
        <v>2</v>
      </c>
      <c r="D132" s="5">
        <v>86631.92</v>
      </c>
      <c r="E132" s="5">
        <v>150</v>
      </c>
    </row>
    <row r="133" spans="2:6" x14ac:dyDescent="0.2">
      <c r="B133" s="3">
        <v>46220</v>
      </c>
      <c r="C133" s="4">
        <v>2</v>
      </c>
      <c r="D133" s="5">
        <v>73247.87</v>
      </c>
      <c r="E133" s="5">
        <v>100</v>
      </c>
    </row>
    <row r="134" spans="2:6" x14ac:dyDescent="0.2">
      <c r="B134" s="3">
        <v>46238</v>
      </c>
      <c r="C134" s="4">
        <v>3</v>
      </c>
      <c r="D134" s="5">
        <v>90251316</v>
      </c>
      <c r="E134" s="5">
        <v>120000</v>
      </c>
    </row>
    <row r="135" spans="2:6" x14ac:dyDescent="0.2">
      <c r="B135" s="3">
        <v>46240</v>
      </c>
      <c r="C135" s="4">
        <v>5</v>
      </c>
      <c r="D135" s="5">
        <v>793695.10499999998</v>
      </c>
      <c r="E135" s="5">
        <v>1050</v>
      </c>
    </row>
    <row r="136" spans="2:6" x14ac:dyDescent="0.2">
      <c r="B136" s="3">
        <v>46239</v>
      </c>
      <c r="C136" s="4">
        <v>2</v>
      </c>
      <c r="D136" s="5">
        <v>415335.36000000004</v>
      </c>
      <c r="E136" s="5">
        <v>550</v>
      </c>
    </row>
    <row r="137" spans="2:6" x14ac:dyDescent="0.2">
      <c r="B137" s="3">
        <v>46241</v>
      </c>
      <c r="C137" s="4">
        <v>5</v>
      </c>
      <c r="D137" s="5">
        <v>2875491.5400000005</v>
      </c>
      <c r="E137" s="5">
        <v>3800</v>
      </c>
    </row>
    <row r="138" spans="2:6" x14ac:dyDescent="0.2">
      <c r="B138" s="3">
        <v>46242</v>
      </c>
      <c r="C138" s="4">
        <v>2</v>
      </c>
      <c r="D138" s="5">
        <v>415335.36000000004</v>
      </c>
      <c r="E138" s="5">
        <v>550</v>
      </c>
    </row>
    <row r="139" spans="2:6" x14ac:dyDescent="0.2">
      <c r="B139" s="3">
        <v>46246</v>
      </c>
      <c r="C139" s="4">
        <v>1</v>
      </c>
      <c r="D139" s="5">
        <v>38217.43</v>
      </c>
      <c r="E139" s="5">
        <v>50</v>
      </c>
    </row>
    <row r="140" spans="2:6" x14ac:dyDescent="0.2">
      <c r="B140" s="3">
        <v>46252</v>
      </c>
      <c r="C140" s="4">
        <v>2</v>
      </c>
      <c r="D140" s="5">
        <v>193328.12</v>
      </c>
      <c r="E140" s="5">
        <v>250</v>
      </c>
    </row>
    <row r="141" spans="2:6" x14ac:dyDescent="0.2">
      <c r="B141" s="3">
        <v>46254</v>
      </c>
      <c r="C141" s="4">
        <v>1</v>
      </c>
      <c r="D141" s="5">
        <v>38870.800000000003</v>
      </c>
      <c r="E141" s="5">
        <v>50</v>
      </c>
    </row>
    <row r="142" spans="2:6" x14ac:dyDescent="0.2">
      <c r="B142" s="3"/>
      <c r="C142" s="4"/>
      <c r="D142" s="5"/>
      <c r="E142" s="5"/>
    </row>
    <row r="143" spans="2:6" x14ac:dyDescent="0.2">
      <c r="B143" s="3"/>
      <c r="C143" s="4"/>
      <c r="D143" s="5"/>
      <c r="E143" s="5"/>
    </row>
    <row r="144" spans="2:6" x14ac:dyDescent="0.2">
      <c r="D144" s="13"/>
      <c r="E144" s="13"/>
    </row>
    <row r="145" spans="2:5" x14ac:dyDescent="0.2">
      <c r="D145" s="13"/>
      <c r="E145" s="13"/>
    </row>
    <row r="146" spans="2:5" x14ac:dyDescent="0.2">
      <c r="D146" s="13"/>
      <c r="E146" s="13"/>
    </row>
    <row r="147" spans="2:5" x14ac:dyDescent="0.2">
      <c r="D147" s="13"/>
      <c r="E147" s="13"/>
    </row>
    <row r="148" spans="2:5" x14ac:dyDescent="0.2">
      <c r="D148" s="13"/>
      <c r="E148" s="13"/>
    </row>
    <row r="149" spans="2:5" x14ac:dyDescent="0.2">
      <c r="D149" s="13"/>
      <c r="E149" s="13"/>
    </row>
    <row r="150" spans="2:5" x14ac:dyDescent="0.2">
      <c r="D150" s="13"/>
      <c r="E150" s="13"/>
    </row>
    <row r="151" spans="2:5" x14ac:dyDescent="0.2">
      <c r="D151" s="13"/>
      <c r="E151" s="13"/>
    </row>
    <row r="152" spans="2:5" x14ac:dyDescent="0.2">
      <c r="B152" s="39" t="s">
        <v>45</v>
      </c>
      <c r="C152" s="39"/>
      <c r="D152" s="39"/>
      <c r="E152" s="39"/>
    </row>
  </sheetData>
  <mergeCells count="6">
    <mergeCell ref="B8:E8"/>
    <mergeCell ref="B9:E9"/>
    <mergeCell ref="B152:E152"/>
    <mergeCell ref="B10:E10"/>
    <mergeCell ref="B11:E11"/>
    <mergeCell ref="B12:E12"/>
  </mergeCells>
  <conditionalFormatting sqref="C13:E13">
    <cfRule type="containsText" dxfId="2" priority="1" operator="containsText" text="FALSO">
      <formula>NOT(ISERROR(SEARCH("FALSO",C13)))</formula>
    </cfRule>
  </conditionalFormatting>
  <pageMargins left="0.7" right="0.7" top="0.75" bottom="0.75" header="0.3" footer="0.3"/>
  <pageSetup orientation="portrait" verticalDpi="0" r:id="rId1"/>
  <ignoredErrors>
    <ignoredError sqref="P9" formula="1"/>
    <ignoredError sqref="K14:K15" formulaRange="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theme="9" tint="-0.249977111117893"/>
  </sheetPr>
  <dimension ref="A2:AS36"/>
  <sheetViews>
    <sheetView showGridLines="0" topLeftCell="A3" zoomScale="90" zoomScaleNormal="90" workbookViewId="0">
      <selection activeCell="H21" sqref="H21"/>
    </sheetView>
  </sheetViews>
  <sheetFormatPr baseColWidth="10" defaultRowHeight="12.75" x14ac:dyDescent="0.2"/>
  <cols>
    <col min="1" max="1" width="11.42578125" style="2"/>
    <col min="2" max="2" width="11.5703125" style="1" bestFit="1" customWidth="1"/>
    <col min="3" max="3" width="15.140625" style="2" customWidth="1"/>
    <col min="4" max="5" width="20" style="2" customWidth="1"/>
    <col min="6" max="7" width="11.42578125" style="2"/>
    <col min="8" max="8" width="13.7109375" style="2" customWidth="1"/>
    <col min="9" max="9" width="11.42578125" style="2"/>
    <col min="10" max="10" width="17.42578125" style="2" customWidth="1"/>
    <col min="11" max="16384" width="11.42578125" style="2"/>
  </cols>
  <sheetData>
    <row r="2" spans="1:45" x14ac:dyDescent="0.2">
      <c r="J2" s="16"/>
      <c r="K2" s="16"/>
      <c r="L2" s="16"/>
      <c r="M2" s="16"/>
      <c r="N2" s="16"/>
      <c r="O2" s="16"/>
      <c r="P2" s="16"/>
      <c r="Q2" s="16"/>
      <c r="R2" s="16"/>
      <c r="S2" s="16"/>
      <c r="T2" s="16"/>
      <c r="U2" s="16"/>
      <c r="V2" s="16"/>
      <c r="W2" s="16"/>
      <c r="X2" s="16"/>
      <c r="Y2" s="16"/>
      <c r="Z2" s="16"/>
      <c r="AA2" s="16"/>
      <c r="AB2" s="16"/>
      <c r="AC2" s="16"/>
      <c r="AD2" s="16"/>
      <c r="AE2" s="16"/>
      <c r="AF2" s="16"/>
      <c r="AG2" s="16"/>
      <c r="AH2" s="16"/>
      <c r="AI2" s="16"/>
      <c r="AJ2" s="16"/>
      <c r="AK2" s="16"/>
      <c r="AL2" s="16"/>
      <c r="AM2" s="16"/>
      <c r="AN2" s="16"/>
      <c r="AO2" s="16"/>
      <c r="AP2" s="16"/>
      <c r="AQ2" s="16"/>
      <c r="AR2" s="16"/>
      <c r="AS2" s="16"/>
    </row>
    <row r="3" spans="1:45" x14ac:dyDescent="0.2">
      <c r="J3" s="16"/>
      <c r="K3" s="16"/>
      <c r="L3" s="16"/>
      <c r="M3" s="16"/>
      <c r="N3" s="16"/>
      <c r="O3" s="16"/>
      <c r="P3" s="12"/>
      <c r="Q3" s="12"/>
      <c r="R3" s="12"/>
      <c r="S3" s="12"/>
      <c r="T3" s="12"/>
      <c r="U3" s="12"/>
      <c r="V3" s="12"/>
      <c r="W3" s="12"/>
      <c r="X3" s="12"/>
      <c r="Y3" s="12"/>
      <c r="Z3" s="12"/>
      <c r="AA3" s="12"/>
      <c r="AB3" s="12"/>
      <c r="AC3" s="12"/>
      <c r="AD3" s="12"/>
      <c r="AE3" s="12"/>
      <c r="AF3" s="12"/>
      <c r="AG3" s="12"/>
      <c r="AH3" s="12"/>
      <c r="AI3" s="12"/>
      <c r="AJ3" s="12"/>
      <c r="AK3" s="16"/>
      <c r="AL3" s="16"/>
      <c r="AM3" s="16"/>
      <c r="AN3" s="16"/>
      <c r="AO3" s="16"/>
      <c r="AP3" s="16"/>
      <c r="AQ3" s="16"/>
      <c r="AR3" s="16"/>
      <c r="AS3" s="16"/>
    </row>
    <row r="4" spans="1:45" x14ac:dyDescent="0.2">
      <c r="J4" s="16"/>
      <c r="K4" s="16"/>
      <c r="L4" s="16"/>
      <c r="M4" s="16"/>
      <c r="N4" s="16"/>
      <c r="O4" s="16"/>
      <c r="P4" s="12"/>
      <c r="Q4" s="12"/>
      <c r="R4" s="12"/>
      <c r="S4" s="12"/>
      <c r="T4" s="12"/>
      <c r="U4" s="12"/>
      <c r="V4" s="12"/>
      <c r="W4" s="12"/>
      <c r="X4" s="12"/>
      <c r="Y4" s="12"/>
      <c r="Z4" s="12"/>
      <c r="AA4" s="12"/>
      <c r="AB4" s="12"/>
      <c r="AC4" s="12"/>
      <c r="AD4" s="12"/>
      <c r="AE4" s="12"/>
      <c r="AF4" s="12"/>
      <c r="AG4" s="12"/>
      <c r="AH4" s="12"/>
      <c r="AI4" s="12"/>
      <c r="AJ4" s="12"/>
      <c r="AK4" s="16"/>
      <c r="AL4" s="16"/>
      <c r="AM4" s="16"/>
      <c r="AN4" s="16"/>
      <c r="AO4" s="16"/>
      <c r="AP4" s="16"/>
      <c r="AQ4" s="16"/>
      <c r="AR4" s="16"/>
      <c r="AS4" s="16"/>
    </row>
    <row r="5" spans="1:45" x14ac:dyDescent="0.2">
      <c r="J5" s="16"/>
      <c r="K5" s="16"/>
      <c r="L5" s="16"/>
      <c r="M5" s="16"/>
      <c r="N5" s="16"/>
      <c r="O5" s="16"/>
      <c r="P5" s="12"/>
      <c r="Q5" s="12"/>
      <c r="R5" s="12"/>
      <c r="S5" s="12"/>
      <c r="T5" s="12"/>
      <c r="U5" s="12"/>
      <c r="V5" s="12"/>
      <c r="W5" s="12"/>
      <c r="X5" s="12"/>
      <c r="Y5" s="12"/>
      <c r="Z5" s="12"/>
      <c r="AA5" s="12"/>
      <c r="AB5" s="12"/>
      <c r="AC5" s="12"/>
      <c r="AD5" s="12"/>
      <c r="AE5" s="12"/>
      <c r="AF5" s="12"/>
      <c r="AG5" s="12"/>
      <c r="AH5" s="12"/>
      <c r="AI5" s="12"/>
      <c r="AJ5" s="12"/>
      <c r="AK5" s="16"/>
      <c r="AL5" s="16"/>
      <c r="AM5" s="16"/>
      <c r="AN5" s="16"/>
      <c r="AO5" s="16"/>
      <c r="AP5" s="16"/>
      <c r="AQ5" s="16"/>
      <c r="AR5" s="16"/>
      <c r="AS5" s="16"/>
    </row>
    <row r="6" spans="1:45" x14ac:dyDescent="0.2">
      <c r="J6" s="16"/>
      <c r="K6" s="16"/>
      <c r="L6" s="16"/>
      <c r="M6" s="16"/>
      <c r="N6" s="16"/>
      <c r="O6" s="16"/>
      <c r="P6" s="12"/>
      <c r="Q6" s="12"/>
      <c r="R6" s="12"/>
      <c r="S6" s="12"/>
      <c r="T6" s="12"/>
      <c r="U6" s="12"/>
      <c r="V6" s="12"/>
      <c r="W6" s="12"/>
      <c r="X6" s="12"/>
      <c r="Y6" s="12"/>
      <c r="Z6" s="12"/>
      <c r="AA6" s="12"/>
      <c r="AB6" s="12"/>
      <c r="AC6" s="12"/>
      <c r="AD6" s="12"/>
      <c r="AE6" s="12"/>
      <c r="AF6" s="12"/>
      <c r="AG6" s="12"/>
      <c r="AH6" s="12"/>
      <c r="AI6" s="12"/>
      <c r="AJ6" s="12"/>
      <c r="AK6" s="16"/>
      <c r="AL6" s="16"/>
      <c r="AM6" s="16"/>
      <c r="AN6" s="16"/>
      <c r="AO6" s="16"/>
      <c r="AP6" s="16"/>
      <c r="AQ6" s="16"/>
      <c r="AR6" s="16"/>
      <c r="AS6" s="16"/>
    </row>
    <row r="7" spans="1:45" ht="15" customHeight="1" x14ac:dyDescent="0.25">
      <c r="B7" s="9"/>
      <c r="C7" s="9"/>
      <c r="D7" s="9"/>
      <c r="E7" s="9"/>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6"/>
      <c r="AL7" s="16"/>
      <c r="AM7" s="16"/>
      <c r="AN7" s="16"/>
      <c r="AO7" s="16"/>
      <c r="AP7" s="16"/>
      <c r="AQ7" s="16"/>
      <c r="AR7" s="16"/>
      <c r="AS7" s="16"/>
    </row>
    <row r="8" spans="1:45" ht="21" customHeight="1" x14ac:dyDescent="0.25">
      <c r="B8" s="37" t="s">
        <v>47</v>
      </c>
      <c r="C8" s="37"/>
      <c r="D8" s="37"/>
      <c r="E8" s="37"/>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6"/>
      <c r="AL8" s="16"/>
      <c r="AM8" s="16"/>
      <c r="AN8" s="16"/>
      <c r="AO8" s="16"/>
      <c r="AP8" s="16"/>
      <c r="AQ8" s="16"/>
      <c r="AR8" s="16"/>
      <c r="AS8" s="16"/>
    </row>
    <row r="9" spans="1:45" ht="14.25" customHeight="1" x14ac:dyDescent="0.25">
      <c r="B9" s="38" t="s">
        <v>51</v>
      </c>
      <c r="C9" s="38"/>
      <c r="D9" s="38"/>
      <c r="E9" s="38"/>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6"/>
      <c r="AL9" s="16"/>
      <c r="AM9" s="16"/>
      <c r="AN9" s="16"/>
      <c r="AO9" s="16"/>
      <c r="AP9" s="16"/>
      <c r="AQ9" s="16"/>
      <c r="AR9" s="16"/>
      <c r="AS9" s="16"/>
    </row>
    <row r="10" spans="1:45" ht="15" x14ac:dyDescent="0.25">
      <c r="B10" s="41" t="s">
        <v>49</v>
      </c>
      <c r="C10" s="41"/>
      <c r="D10" s="41"/>
      <c r="E10" s="41"/>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6"/>
      <c r="AL10" s="16"/>
      <c r="AM10" s="16"/>
      <c r="AN10" s="16"/>
      <c r="AO10" s="16"/>
      <c r="AP10" s="16"/>
      <c r="AQ10" s="16"/>
      <c r="AR10" s="16"/>
      <c r="AS10" s="16"/>
    </row>
    <row r="11" spans="1:45" ht="15" x14ac:dyDescent="0.25">
      <c r="B11" s="40" t="s">
        <v>52</v>
      </c>
      <c r="C11" s="40"/>
      <c r="D11" s="40"/>
      <c r="E11" s="40"/>
      <c r="F11" s="12"/>
      <c r="G11" s="12"/>
      <c r="H11" s="12"/>
      <c r="I11" s="12"/>
      <c r="J11" s="12"/>
      <c r="K11" s="12"/>
      <c r="L11" s="12"/>
      <c r="M11" s="12"/>
      <c r="N11" s="12"/>
      <c r="O11" s="12"/>
      <c r="P11" s="12"/>
      <c r="Q11" s="12"/>
      <c r="R11" s="12"/>
      <c r="S11" s="12"/>
      <c r="T11" s="12"/>
      <c r="U11" s="12"/>
      <c r="V11" s="12"/>
      <c r="W11" s="12"/>
      <c r="X11" s="12"/>
      <c r="Y11" s="12"/>
      <c r="Z11" s="12"/>
      <c r="AA11" s="12"/>
      <c r="AB11" s="12"/>
      <c r="AC11" s="12"/>
      <c r="AD11" s="12"/>
      <c r="AE11" s="12"/>
      <c r="AF11" s="12"/>
      <c r="AG11" s="12"/>
      <c r="AH11" s="12"/>
      <c r="AI11" s="12"/>
      <c r="AJ11" s="12"/>
      <c r="AK11" s="16"/>
      <c r="AL11" s="16"/>
      <c r="AM11" s="16"/>
      <c r="AN11" s="16"/>
      <c r="AO11" s="16"/>
      <c r="AP11" s="16"/>
      <c r="AQ11" s="16"/>
      <c r="AR11" s="16"/>
      <c r="AS11" s="16"/>
    </row>
    <row r="12" spans="1:45" ht="15" x14ac:dyDescent="0.25">
      <c r="B12" s="40" t="str" cm="1">
        <f t="array" ref="B12">'TOTAL '!B12:B12</f>
        <v>Última actualización: 20/08/2026</v>
      </c>
      <c r="C12" s="44"/>
      <c r="D12" s="44"/>
      <c r="E12" s="44"/>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6"/>
      <c r="AL12" s="16"/>
      <c r="AM12" s="16"/>
      <c r="AN12" s="16"/>
      <c r="AO12" s="16"/>
      <c r="AP12" s="16"/>
      <c r="AQ12" s="16"/>
      <c r="AR12" s="16"/>
      <c r="AS12" s="16"/>
    </row>
    <row r="13" spans="1:45" x14ac:dyDescent="0.2">
      <c r="B13" s="2"/>
      <c r="C13" s="6"/>
      <c r="D13" s="6"/>
      <c r="E13" s="6"/>
      <c r="F13" s="12"/>
      <c r="G13" s="12"/>
      <c r="H13" s="12"/>
      <c r="I13" s="6"/>
      <c r="J13" s="6"/>
      <c r="K13" s="6"/>
      <c r="L13" s="6"/>
      <c r="M13" s="6"/>
      <c r="N13" s="6"/>
      <c r="O13" s="6"/>
      <c r="P13" s="12"/>
      <c r="Q13" s="12"/>
      <c r="R13" s="12"/>
      <c r="S13" s="12"/>
      <c r="T13" s="12"/>
      <c r="U13" s="12"/>
      <c r="V13" s="12"/>
      <c r="W13" s="12"/>
      <c r="X13" s="12"/>
      <c r="Y13" s="12"/>
      <c r="Z13" s="12"/>
      <c r="AA13" s="12"/>
      <c r="AB13" s="12"/>
      <c r="AC13" s="12"/>
      <c r="AD13" s="12"/>
      <c r="AE13" s="12"/>
      <c r="AF13" s="12"/>
      <c r="AG13" s="12"/>
      <c r="AH13" s="12"/>
      <c r="AI13" s="12"/>
      <c r="AJ13" s="12"/>
      <c r="AK13" s="16"/>
      <c r="AL13" s="16"/>
      <c r="AM13" s="16"/>
      <c r="AN13" s="16"/>
      <c r="AO13" s="16"/>
      <c r="AP13" s="16"/>
      <c r="AQ13" s="16"/>
      <c r="AR13" s="16"/>
      <c r="AS13" s="16"/>
    </row>
    <row r="14" spans="1:45" ht="16.5" thickBot="1" x14ac:dyDescent="0.25">
      <c r="B14" s="8" t="s">
        <v>0</v>
      </c>
      <c r="C14" s="8" t="s">
        <v>1</v>
      </c>
      <c r="D14" s="8" t="s">
        <v>3</v>
      </c>
      <c r="E14" s="8" t="s">
        <v>2</v>
      </c>
      <c r="F14" s="12"/>
      <c r="G14" s="12"/>
      <c r="H14" s="6"/>
      <c r="I14" s="6"/>
      <c r="J14" s="6"/>
      <c r="K14" s="6"/>
      <c r="L14" s="6"/>
      <c r="M14" s="6"/>
      <c r="N14" s="6"/>
      <c r="O14" s="6"/>
      <c r="P14" s="12"/>
      <c r="Q14" s="12"/>
      <c r="R14" s="12"/>
      <c r="S14" s="12"/>
      <c r="T14" s="12"/>
      <c r="U14" s="12"/>
      <c r="V14" s="12"/>
      <c r="W14" s="12"/>
      <c r="X14" s="12"/>
      <c r="Y14" s="12"/>
      <c r="Z14" s="12"/>
      <c r="AA14" s="12"/>
      <c r="AB14" s="12"/>
      <c r="AC14" s="12"/>
      <c r="AD14" s="12"/>
      <c r="AE14" s="12"/>
      <c r="AF14" s="12"/>
      <c r="AG14" s="12"/>
      <c r="AH14" s="12"/>
      <c r="AI14" s="12"/>
      <c r="AJ14" s="12"/>
      <c r="AK14" s="16"/>
      <c r="AL14" s="16"/>
      <c r="AM14" s="16"/>
      <c r="AN14" s="16"/>
      <c r="AO14" s="16"/>
      <c r="AP14" s="16"/>
      <c r="AQ14" s="16"/>
      <c r="AR14" s="16"/>
      <c r="AS14" s="16"/>
    </row>
    <row r="15" spans="1:45" ht="13.5" thickTop="1" x14ac:dyDescent="0.2">
      <c r="A15" s="11" t="s">
        <v>40</v>
      </c>
      <c r="B15" s="3">
        <v>46125</v>
      </c>
      <c r="C15" s="4">
        <v>2</v>
      </c>
      <c r="D15" s="5">
        <v>47714.879999999997</v>
      </c>
      <c r="E15" s="5">
        <v>100</v>
      </c>
      <c r="F15" s="12"/>
      <c r="G15" s="12"/>
      <c r="H15" s="6"/>
      <c r="I15" s="6">
        <f>SUM(C15:C16)</f>
        <v>4</v>
      </c>
      <c r="J15" s="6"/>
      <c r="K15" s="24">
        <f>SUM(D15:D17)</f>
        <v>122924.31</v>
      </c>
      <c r="L15" s="24">
        <f>SUM(E15:E16)</f>
        <v>200</v>
      </c>
      <c r="M15" s="6"/>
      <c r="N15" s="6"/>
      <c r="O15" s="6"/>
      <c r="P15" s="12"/>
      <c r="Q15" s="12"/>
      <c r="R15" s="12"/>
      <c r="S15" s="12"/>
      <c r="T15" s="12"/>
      <c r="U15" s="12"/>
      <c r="V15" s="12"/>
      <c r="W15" s="12"/>
      <c r="X15" s="12"/>
      <c r="Y15" s="12"/>
      <c r="Z15" s="12"/>
      <c r="AA15" s="12"/>
      <c r="AB15" s="12"/>
      <c r="AC15" s="12"/>
      <c r="AD15" s="12"/>
      <c r="AE15" s="12"/>
      <c r="AF15" s="12"/>
      <c r="AG15" s="12"/>
      <c r="AH15" s="12"/>
      <c r="AI15" s="12"/>
      <c r="AJ15" s="12"/>
      <c r="AK15" s="16"/>
      <c r="AL15" s="16"/>
      <c r="AM15" s="16"/>
      <c r="AN15" s="16"/>
      <c r="AO15" s="16"/>
      <c r="AP15" s="16"/>
      <c r="AQ15" s="16"/>
      <c r="AR15" s="16"/>
      <c r="AS15" s="16"/>
    </row>
    <row r="16" spans="1:45" x14ac:dyDescent="0.2">
      <c r="B16" s="3">
        <v>46238</v>
      </c>
      <c r="C16" s="4">
        <v>2</v>
      </c>
      <c r="D16" s="5">
        <v>75209.429999999993</v>
      </c>
      <c r="E16" s="5">
        <v>100</v>
      </c>
      <c r="F16" s="12"/>
      <c r="G16" s="12"/>
      <c r="H16" s="6"/>
      <c r="I16" s="6"/>
      <c r="J16" s="6"/>
      <c r="K16" s="6"/>
      <c r="L16" s="6"/>
      <c r="M16" s="6"/>
      <c r="N16" s="6"/>
      <c r="O16" s="6"/>
      <c r="P16" s="12"/>
      <c r="Q16" s="12"/>
      <c r="R16" s="12"/>
      <c r="S16" s="12"/>
      <c r="T16" s="12"/>
      <c r="U16" s="12"/>
      <c r="V16" s="12"/>
      <c r="W16" s="12"/>
      <c r="X16" s="12"/>
      <c r="Y16" s="12"/>
      <c r="Z16" s="12"/>
      <c r="AA16" s="12"/>
      <c r="AB16" s="12"/>
      <c r="AC16" s="12"/>
      <c r="AD16" s="12"/>
      <c r="AE16" s="12"/>
      <c r="AF16" s="12"/>
      <c r="AG16" s="12"/>
      <c r="AH16" s="12"/>
      <c r="AI16" s="12"/>
      <c r="AJ16" s="12"/>
      <c r="AK16" s="16"/>
      <c r="AL16" s="16"/>
      <c r="AM16" s="16"/>
      <c r="AN16" s="16"/>
      <c r="AO16" s="16"/>
      <c r="AP16" s="16"/>
      <c r="AQ16" s="16"/>
      <c r="AR16" s="16"/>
      <c r="AS16" s="16"/>
    </row>
    <row r="17" spans="2:45" x14ac:dyDescent="0.2">
      <c r="F17" s="12"/>
      <c r="G17" s="12"/>
      <c r="H17" s="6"/>
      <c r="I17" s="6"/>
      <c r="J17" s="6"/>
      <c r="K17" s="6"/>
      <c r="L17" s="6"/>
      <c r="M17" s="6"/>
      <c r="N17" s="6"/>
      <c r="O17" s="6"/>
      <c r="P17" s="12"/>
      <c r="Q17" s="12"/>
      <c r="R17" s="12"/>
      <c r="S17" s="12"/>
      <c r="T17" s="12"/>
      <c r="U17" s="12"/>
      <c r="V17" s="12"/>
      <c r="W17" s="12"/>
      <c r="X17" s="12"/>
      <c r="Y17" s="12"/>
      <c r="Z17" s="12"/>
      <c r="AA17" s="12"/>
      <c r="AB17" s="12"/>
      <c r="AC17" s="12"/>
      <c r="AD17" s="12"/>
      <c r="AE17" s="12"/>
      <c r="AF17" s="12"/>
      <c r="AG17" s="12"/>
      <c r="AH17" s="12"/>
      <c r="AI17" s="12"/>
      <c r="AJ17" s="12"/>
      <c r="AK17" s="16"/>
      <c r="AL17" s="16"/>
      <c r="AM17" s="16"/>
      <c r="AN17" s="16"/>
      <c r="AO17" s="16"/>
      <c r="AP17" s="16"/>
      <c r="AQ17" s="16"/>
      <c r="AR17" s="16"/>
      <c r="AS17" s="16"/>
    </row>
    <row r="18" spans="2:45" x14ac:dyDescent="0.2">
      <c r="F18" s="12"/>
      <c r="G18" s="12"/>
      <c r="H18" s="6"/>
      <c r="I18" s="6"/>
      <c r="J18" s="6"/>
      <c r="K18" s="6"/>
      <c r="L18" s="6"/>
      <c r="M18" s="6"/>
      <c r="N18" s="6"/>
      <c r="O18" s="6"/>
      <c r="P18" s="12"/>
      <c r="Q18" s="12"/>
      <c r="R18" s="12"/>
      <c r="S18" s="12"/>
      <c r="T18" s="12"/>
      <c r="U18" s="12"/>
      <c r="V18" s="12"/>
      <c r="W18" s="12"/>
      <c r="X18" s="12"/>
      <c r="Y18" s="12"/>
      <c r="Z18" s="12"/>
      <c r="AA18" s="12"/>
      <c r="AB18" s="12"/>
      <c r="AC18" s="12"/>
      <c r="AD18" s="12"/>
      <c r="AE18" s="12"/>
      <c r="AF18" s="12"/>
      <c r="AG18" s="12"/>
      <c r="AH18" s="12"/>
      <c r="AI18" s="12"/>
      <c r="AJ18" s="12"/>
      <c r="AK18" s="16"/>
      <c r="AL18" s="16"/>
      <c r="AM18" s="16"/>
      <c r="AN18" s="16"/>
      <c r="AO18" s="16"/>
      <c r="AP18" s="16"/>
      <c r="AQ18" s="16"/>
      <c r="AR18" s="16"/>
      <c r="AS18" s="16"/>
    </row>
    <row r="19" spans="2:45" ht="29.25" customHeight="1" x14ac:dyDescent="0.2">
      <c r="B19" s="39" t="s">
        <v>41</v>
      </c>
      <c r="C19" s="39"/>
      <c r="D19" s="39"/>
      <c r="E19" s="39"/>
      <c r="F19" s="12"/>
      <c r="G19" s="12"/>
      <c r="H19" s="6"/>
      <c r="I19" s="6"/>
      <c r="J19" s="6"/>
      <c r="K19" s="6"/>
      <c r="L19" s="6"/>
      <c r="M19" s="6"/>
      <c r="N19" s="6"/>
      <c r="O19" s="6"/>
      <c r="P19" s="12"/>
      <c r="Q19" s="12"/>
      <c r="R19" s="12"/>
      <c r="S19" s="12"/>
      <c r="T19" s="12"/>
      <c r="U19" s="12"/>
      <c r="V19" s="12"/>
      <c r="W19" s="12"/>
      <c r="X19" s="12"/>
      <c r="Y19" s="12"/>
      <c r="Z19" s="12"/>
      <c r="AA19" s="12"/>
      <c r="AB19" s="12"/>
      <c r="AC19" s="12"/>
      <c r="AD19" s="12"/>
      <c r="AE19" s="12"/>
      <c r="AF19" s="12"/>
      <c r="AG19" s="12"/>
      <c r="AH19" s="12"/>
      <c r="AI19" s="12"/>
      <c r="AJ19" s="12"/>
      <c r="AK19" s="16"/>
      <c r="AL19" s="16"/>
      <c r="AM19" s="16"/>
      <c r="AN19" s="16"/>
      <c r="AO19" s="16"/>
      <c r="AP19" s="16"/>
      <c r="AQ19" s="16"/>
      <c r="AR19" s="16"/>
      <c r="AS19" s="16"/>
    </row>
    <row r="20" spans="2:45" x14ac:dyDescent="0.2">
      <c r="F20" s="12"/>
      <c r="G20" s="12"/>
      <c r="H20" s="12"/>
      <c r="I20" s="12"/>
      <c r="J20" s="12"/>
      <c r="K20" s="12"/>
      <c r="L20" s="12"/>
      <c r="M20" s="12"/>
      <c r="N20" s="12"/>
      <c r="O20" s="12"/>
      <c r="P20" s="12"/>
      <c r="Q20" s="12"/>
      <c r="R20" s="12"/>
      <c r="S20" s="12"/>
      <c r="T20" s="12"/>
      <c r="U20" s="12"/>
      <c r="V20" s="12"/>
      <c r="W20" s="12"/>
      <c r="X20" s="12"/>
      <c r="Y20" s="12"/>
      <c r="Z20" s="12"/>
      <c r="AA20" s="12"/>
      <c r="AB20" s="12"/>
      <c r="AC20" s="12"/>
      <c r="AD20" s="12"/>
      <c r="AE20" s="12"/>
      <c r="AF20" s="12"/>
      <c r="AG20" s="12"/>
      <c r="AH20" s="12"/>
      <c r="AI20" s="12"/>
      <c r="AJ20" s="12"/>
      <c r="AK20" s="16"/>
      <c r="AL20" s="16"/>
      <c r="AM20" s="16"/>
      <c r="AN20" s="16"/>
      <c r="AO20" s="16"/>
      <c r="AP20" s="16"/>
      <c r="AQ20" s="16"/>
      <c r="AR20" s="16"/>
      <c r="AS20" s="16"/>
    </row>
    <row r="21" spans="2:45" x14ac:dyDescent="0.2">
      <c r="F21" s="12"/>
      <c r="G21" s="12"/>
      <c r="H21" s="12"/>
      <c r="I21" s="12"/>
      <c r="J21" s="12"/>
      <c r="K21" s="12"/>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6"/>
      <c r="AL21" s="16"/>
      <c r="AM21" s="16"/>
      <c r="AN21" s="16"/>
      <c r="AO21" s="16"/>
      <c r="AP21" s="16"/>
      <c r="AQ21" s="16"/>
      <c r="AR21" s="16"/>
      <c r="AS21" s="16"/>
    </row>
    <row r="22" spans="2:45" ht="33.75" customHeight="1" x14ac:dyDescent="0.2">
      <c r="B22" s="39" t="s">
        <v>45</v>
      </c>
      <c r="C22" s="39"/>
      <c r="D22" s="39"/>
      <c r="E22" s="39"/>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6"/>
      <c r="AL22" s="16"/>
      <c r="AM22" s="16"/>
      <c r="AN22" s="16"/>
      <c r="AO22" s="16"/>
      <c r="AP22" s="16"/>
      <c r="AQ22" s="16"/>
      <c r="AR22" s="16"/>
      <c r="AS22" s="16"/>
    </row>
    <row r="23" spans="2:45" x14ac:dyDescent="0.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row>
    <row r="24" spans="2:45" x14ac:dyDescent="0.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c r="AJ24" s="12"/>
    </row>
    <row r="25" spans="2:45" x14ac:dyDescent="0.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row>
    <row r="26" spans="2:45" x14ac:dyDescent="0.2">
      <c r="F26" s="12"/>
      <c r="G26" s="12"/>
      <c r="H26" s="12"/>
      <c r="I26" s="12"/>
      <c r="J26" s="12"/>
      <c r="K26" s="12"/>
      <c r="L26" s="12"/>
      <c r="M26" s="12"/>
      <c r="N26" s="12"/>
      <c r="O26" s="12"/>
      <c r="P26" s="12"/>
      <c r="Q26" s="12"/>
      <c r="R26" s="12"/>
      <c r="S26" s="12"/>
      <c r="T26" s="12"/>
      <c r="U26" s="12"/>
      <c r="V26" s="12"/>
      <c r="W26" s="12"/>
      <c r="X26" s="12"/>
      <c r="Y26" s="12"/>
      <c r="Z26" s="12"/>
      <c r="AA26" s="12"/>
      <c r="AB26" s="12"/>
      <c r="AC26" s="12"/>
      <c r="AD26" s="12"/>
      <c r="AE26" s="12"/>
      <c r="AF26" s="12"/>
      <c r="AG26" s="12"/>
      <c r="AH26" s="12"/>
      <c r="AI26" s="12"/>
      <c r="AJ26" s="12"/>
    </row>
    <row r="27" spans="2:45" x14ac:dyDescent="0.2">
      <c r="F27" s="12"/>
      <c r="G27" s="12"/>
      <c r="H27" s="12"/>
      <c r="I27" s="12"/>
      <c r="J27" s="12"/>
      <c r="K27" s="12"/>
      <c r="L27" s="12"/>
      <c r="M27" s="12"/>
      <c r="N27" s="12"/>
      <c r="O27" s="12"/>
      <c r="P27" s="12"/>
      <c r="Q27" s="12"/>
      <c r="R27" s="12"/>
      <c r="S27" s="12"/>
      <c r="T27" s="12"/>
      <c r="U27" s="12"/>
      <c r="V27" s="12"/>
      <c r="W27" s="12"/>
      <c r="X27" s="12"/>
      <c r="Y27" s="12"/>
      <c r="Z27" s="12"/>
      <c r="AA27" s="12"/>
      <c r="AB27" s="12"/>
      <c r="AC27" s="12"/>
      <c r="AD27" s="12"/>
      <c r="AE27" s="12"/>
      <c r="AF27" s="12"/>
      <c r="AG27" s="12"/>
      <c r="AH27" s="12"/>
      <c r="AI27" s="12"/>
      <c r="AJ27" s="12"/>
    </row>
    <row r="28" spans="2:45" x14ac:dyDescent="0.2">
      <c r="F28" s="12"/>
      <c r="G28" s="12"/>
      <c r="H28" s="12"/>
      <c r="I28" s="12"/>
      <c r="J28" s="12"/>
      <c r="K28" s="12"/>
      <c r="L28" s="12"/>
      <c r="M28" s="12"/>
      <c r="N28" s="12"/>
      <c r="O28" s="12"/>
      <c r="P28" s="12"/>
      <c r="Q28" s="12"/>
      <c r="R28" s="12"/>
      <c r="S28" s="12"/>
      <c r="T28" s="12"/>
      <c r="U28" s="12"/>
      <c r="V28" s="12"/>
      <c r="W28" s="12"/>
      <c r="X28" s="12"/>
      <c r="Y28" s="12"/>
      <c r="Z28" s="12"/>
      <c r="AA28" s="12"/>
      <c r="AB28" s="12"/>
      <c r="AC28" s="12"/>
      <c r="AD28" s="12"/>
      <c r="AE28" s="12"/>
      <c r="AF28" s="12"/>
      <c r="AG28" s="12"/>
      <c r="AH28" s="12"/>
      <c r="AI28" s="12"/>
      <c r="AJ28" s="12"/>
    </row>
    <row r="29" spans="2:45" x14ac:dyDescent="0.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row>
    <row r="30" spans="2:45" x14ac:dyDescent="0.2">
      <c r="F30" s="12"/>
      <c r="G30" s="12"/>
      <c r="H30" s="12"/>
      <c r="I30" s="12"/>
      <c r="J30" s="12"/>
      <c r="K30" s="12"/>
      <c r="L30" s="12"/>
      <c r="M30" s="12"/>
      <c r="N30" s="12"/>
      <c r="O30" s="12"/>
      <c r="P30" s="12"/>
      <c r="Q30" s="12"/>
      <c r="R30" s="12"/>
      <c r="S30" s="12"/>
      <c r="T30" s="12"/>
      <c r="U30" s="12"/>
      <c r="V30" s="12"/>
      <c r="W30" s="12"/>
      <c r="X30" s="12"/>
      <c r="Y30" s="12"/>
      <c r="Z30" s="12"/>
      <c r="AA30" s="12"/>
      <c r="AB30" s="12"/>
      <c r="AC30" s="12"/>
      <c r="AD30" s="12"/>
      <c r="AE30" s="12"/>
      <c r="AF30" s="12"/>
      <c r="AG30" s="12"/>
      <c r="AH30" s="12"/>
      <c r="AI30" s="12"/>
      <c r="AJ30" s="12"/>
    </row>
    <row r="31" spans="2:45" x14ac:dyDescent="0.2">
      <c r="F31" s="12"/>
      <c r="G31" s="12"/>
      <c r="H31" s="12"/>
      <c r="I31" s="12"/>
      <c r="J31" s="12"/>
      <c r="K31" s="12"/>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row>
    <row r="32" spans="2:45" x14ac:dyDescent="0.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c r="AH32" s="12"/>
      <c r="AI32" s="12"/>
      <c r="AJ32" s="12"/>
    </row>
    <row r="33" spans="6:36" x14ac:dyDescent="0.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row>
    <row r="34" spans="6:36" x14ac:dyDescent="0.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row>
    <row r="35" spans="6:36" x14ac:dyDescent="0.2">
      <c r="F35" s="12"/>
      <c r="G35" s="12"/>
      <c r="H35" s="12"/>
      <c r="I35" s="12"/>
      <c r="J35" s="12"/>
      <c r="K35" s="12"/>
      <c r="L35" s="12"/>
      <c r="M35" s="12"/>
      <c r="N35" s="12"/>
      <c r="O35" s="12"/>
      <c r="P35" s="12"/>
      <c r="Q35" s="12"/>
      <c r="R35" s="12"/>
      <c r="S35" s="12"/>
      <c r="T35" s="12"/>
      <c r="U35" s="12"/>
      <c r="V35" s="12"/>
      <c r="W35" s="12"/>
      <c r="X35" s="12"/>
      <c r="Y35" s="12"/>
      <c r="Z35" s="12"/>
      <c r="AA35" s="12"/>
      <c r="AB35" s="12"/>
      <c r="AC35" s="12"/>
      <c r="AD35" s="12"/>
      <c r="AE35" s="12"/>
      <c r="AF35" s="12"/>
      <c r="AG35" s="12"/>
      <c r="AH35" s="12"/>
      <c r="AI35" s="12"/>
      <c r="AJ35" s="12"/>
    </row>
    <row r="36" spans="6:36" x14ac:dyDescent="0.2">
      <c r="P36" s="12"/>
      <c r="Q36" s="12"/>
      <c r="R36" s="12"/>
      <c r="S36" s="12"/>
      <c r="T36" s="12"/>
      <c r="U36" s="12"/>
      <c r="V36" s="12"/>
      <c r="W36" s="12"/>
      <c r="X36" s="12"/>
      <c r="Y36" s="12"/>
      <c r="Z36" s="12"/>
      <c r="AA36" s="12"/>
      <c r="AB36" s="12"/>
      <c r="AC36" s="12"/>
      <c r="AD36" s="12"/>
      <c r="AE36" s="12"/>
      <c r="AF36" s="12"/>
      <c r="AG36" s="12"/>
      <c r="AH36" s="12"/>
      <c r="AI36" s="12"/>
      <c r="AJ36" s="12"/>
    </row>
  </sheetData>
  <mergeCells count="7">
    <mergeCell ref="B8:E8"/>
    <mergeCell ref="B9:E9"/>
    <mergeCell ref="B22:E22"/>
    <mergeCell ref="B19:E19"/>
    <mergeCell ref="B10:E10"/>
    <mergeCell ref="B11:E11"/>
    <mergeCell ref="B12:E12"/>
  </mergeCells>
  <conditionalFormatting sqref="C13:E13">
    <cfRule type="containsText" dxfId="1" priority="1" operator="containsText" text="FALSO">
      <formula>NOT(ISERROR(SEARCH("FALSO",C13)))</formula>
    </cfRule>
  </conditionalFormatting>
  <pageMargins left="0.7" right="0.7" top="0.75" bottom="0.75" header="0.3" footer="0.3"/>
  <pageSetup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theme="9" tint="-0.249977111117893"/>
  </sheetPr>
  <dimension ref="B7:AC227"/>
  <sheetViews>
    <sheetView showGridLines="0" topLeftCell="A13" zoomScale="90" zoomScaleNormal="90" workbookViewId="0">
      <selection activeCell="P30" sqref="P30"/>
    </sheetView>
  </sheetViews>
  <sheetFormatPr baseColWidth="10" defaultRowHeight="12.75" x14ac:dyDescent="0.2"/>
  <cols>
    <col min="1" max="1" width="11.42578125" style="2"/>
    <col min="2" max="2" width="11.5703125" style="1" bestFit="1" customWidth="1"/>
    <col min="3" max="3" width="15.140625" style="2" customWidth="1"/>
    <col min="4" max="5" width="20" style="2" customWidth="1"/>
    <col min="6" max="8" width="11.42578125" style="2"/>
    <col min="9" max="9" width="18.42578125" style="2" customWidth="1"/>
    <col min="10" max="10" width="15.5703125" style="2" customWidth="1"/>
    <col min="11" max="11" width="11.42578125" style="2"/>
    <col min="12" max="12" width="14.7109375" style="2" bestFit="1" customWidth="1"/>
    <col min="13" max="16384" width="11.42578125" style="2"/>
  </cols>
  <sheetData>
    <row r="7" spans="2:29" ht="15" customHeight="1" x14ac:dyDescent="0.25">
      <c r="B7" s="9"/>
      <c r="C7" s="9"/>
      <c r="D7" s="9"/>
      <c r="E7" s="9"/>
      <c r="I7" s="16"/>
      <c r="J7" s="16"/>
      <c r="K7" s="16"/>
      <c r="L7" s="16"/>
      <c r="M7" s="16"/>
      <c r="N7" s="16"/>
      <c r="O7" s="16"/>
      <c r="P7" s="16"/>
      <c r="Q7" s="16"/>
      <c r="R7" s="16"/>
      <c r="S7" s="16"/>
      <c r="T7" s="16"/>
      <c r="U7" s="16"/>
      <c r="V7" s="16"/>
      <c r="W7" s="16"/>
      <c r="X7" s="16"/>
      <c r="Y7" s="16"/>
      <c r="Z7" s="16"/>
      <c r="AA7" s="16"/>
      <c r="AB7" s="12"/>
      <c r="AC7" s="12"/>
    </row>
    <row r="8" spans="2:29" ht="18" customHeight="1" x14ac:dyDescent="0.25">
      <c r="B8" s="37" t="s">
        <v>47</v>
      </c>
      <c r="C8" s="37"/>
      <c r="D8" s="37"/>
      <c r="E8" s="37"/>
      <c r="H8" s="16"/>
      <c r="I8" s="16"/>
      <c r="J8" s="16"/>
      <c r="K8" s="16"/>
      <c r="L8" s="16"/>
      <c r="M8" s="16"/>
      <c r="N8" s="16"/>
      <c r="O8" s="16"/>
      <c r="P8" s="16"/>
      <c r="Q8" s="16"/>
      <c r="R8" s="16"/>
      <c r="S8" s="16"/>
      <c r="T8" s="16"/>
      <c r="U8" s="16"/>
      <c r="V8" s="16"/>
      <c r="W8" s="16"/>
      <c r="X8" s="16"/>
      <c r="Y8" s="16"/>
      <c r="Z8" s="16"/>
      <c r="AA8" s="16"/>
      <c r="AB8" s="12"/>
      <c r="AC8" s="12"/>
    </row>
    <row r="9" spans="2:29" ht="17.25" customHeight="1" x14ac:dyDescent="0.25">
      <c r="B9" s="38" t="s">
        <v>54</v>
      </c>
      <c r="C9" s="38"/>
      <c r="D9" s="38"/>
      <c r="E9" s="38"/>
      <c r="H9" s="6"/>
      <c r="I9" s="6"/>
      <c r="J9" s="6"/>
      <c r="K9" s="6"/>
      <c r="L9" s="6"/>
      <c r="M9" s="6"/>
      <c r="N9" s="12"/>
      <c r="O9" s="12"/>
      <c r="P9" s="12"/>
      <c r="Q9" s="12"/>
      <c r="R9" s="12"/>
      <c r="S9" s="12"/>
      <c r="T9" s="12"/>
      <c r="U9" s="12"/>
      <c r="V9" s="12"/>
      <c r="W9" s="12"/>
      <c r="X9" s="12"/>
      <c r="Y9" s="12"/>
      <c r="Z9" s="12"/>
      <c r="AA9" s="16"/>
      <c r="AB9" s="12"/>
      <c r="AC9" s="12"/>
    </row>
    <row r="10" spans="2:29" ht="15" x14ac:dyDescent="0.25">
      <c r="B10" s="41" t="str">
        <f>'TOTAL '!B10:E10</f>
        <v>Año 2023/2024/2025/2026</v>
      </c>
      <c r="C10" s="41"/>
      <c r="D10" s="41"/>
      <c r="E10" s="41"/>
      <c r="H10" s="6"/>
      <c r="I10" s="6"/>
      <c r="J10" s="6"/>
      <c r="K10" s="6"/>
      <c r="L10" s="6"/>
      <c r="M10" s="6"/>
      <c r="N10" s="12"/>
      <c r="O10" s="12"/>
      <c r="P10" s="12"/>
      <c r="Q10" s="12"/>
      <c r="R10" s="12"/>
      <c r="S10" s="12"/>
      <c r="T10" s="12"/>
      <c r="U10" s="12"/>
      <c r="V10" s="12"/>
      <c r="W10" s="12"/>
      <c r="X10" s="12"/>
      <c r="Y10" s="12"/>
      <c r="Z10" s="12"/>
      <c r="AA10" s="16"/>
      <c r="AB10" s="12"/>
      <c r="AC10" s="12"/>
    </row>
    <row r="11" spans="2:29" ht="15" x14ac:dyDescent="0.25">
      <c r="B11" s="40" t="s">
        <v>43</v>
      </c>
      <c r="C11" s="40"/>
      <c r="D11" s="40"/>
      <c r="E11" s="40"/>
      <c r="H11" s="6"/>
      <c r="I11" s="6"/>
      <c r="J11" s="6"/>
      <c r="K11" s="6"/>
      <c r="L11" s="6"/>
      <c r="M11" s="6"/>
      <c r="N11" s="12"/>
      <c r="O11" s="12"/>
      <c r="P11" s="12"/>
      <c r="Q11" s="12"/>
      <c r="R11" s="12"/>
      <c r="S11" s="12"/>
      <c r="T11" s="12"/>
      <c r="U11" s="12"/>
      <c r="V11" s="12"/>
      <c r="W11" s="12"/>
      <c r="X11" s="12"/>
      <c r="Y11" s="12"/>
      <c r="Z11" s="12"/>
      <c r="AA11" s="16"/>
      <c r="AB11" s="12"/>
      <c r="AC11" s="12"/>
    </row>
    <row r="12" spans="2:29" ht="15" x14ac:dyDescent="0.25">
      <c r="B12" s="40" t="str" cm="1">
        <f t="array" ref="B12">'TOTAL '!B12:B12</f>
        <v>Última actualización: 20/08/2026</v>
      </c>
      <c r="C12" s="44"/>
      <c r="D12" s="44"/>
      <c r="E12" s="44"/>
      <c r="H12" s="46">
        <f>SUM(C15:C300)</f>
        <v>851</v>
      </c>
      <c r="I12" s="26">
        <f>SUM(D15:D2052)</f>
        <v>281621430.38962501</v>
      </c>
      <c r="J12" s="26">
        <f>SUM(E15:E1220)</f>
        <v>4801778.2565993071</v>
      </c>
      <c r="K12" s="6"/>
      <c r="L12" s="24">
        <f>SUM(F143:F234)</f>
        <v>85060</v>
      </c>
      <c r="M12" s="6"/>
      <c r="N12" s="12"/>
      <c r="O12" s="12"/>
      <c r="P12" s="12"/>
      <c r="Q12" s="12"/>
      <c r="R12" s="12"/>
      <c r="S12" s="12"/>
      <c r="T12" s="12"/>
      <c r="U12" s="12"/>
      <c r="V12" s="12"/>
      <c r="W12" s="12"/>
      <c r="X12" s="12"/>
      <c r="Y12" s="12"/>
      <c r="Z12" s="12"/>
      <c r="AA12" s="16"/>
      <c r="AB12" s="12"/>
      <c r="AC12" s="12"/>
    </row>
    <row r="13" spans="2:29" x14ac:dyDescent="0.2">
      <c r="B13" s="2"/>
      <c r="C13" s="6"/>
      <c r="D13" s="6" t="s">
        <v>44</v>
      </c>
      <c r="E13" s="6"/>
      <c r="H13" s="6"/>
      <c r="I13" s="6"/>
      <c r="J13" s="6"/>
      <c r="K13" s="6"/>
      <c r="L13" s="6"/>
      <c r="M13" s="6"/>
      <c r="N13" s="12"/>
      <c r="O13" s="12"/>
      <c r="P13" s="12"/>
      <c r="Q13" s="12"/>
      <c r="R13" s="12"/>
      <c r="S13" s="12"/>
      <c r="T13" s="12"/>
      <c r="U13" s="12"/>
      <c r="V13" s="12"/>
      <c r="W13" s="12"/>
      <c r="X13" s="12"/>
      <c r="Y13" s="12"/>
      <c r="Z13" s="12"/>
      <c r="AA13" s="16"/>
      <c r="AB13" s="12"/>
      <c r="AC13" s="12"/>
    </row>
    <row r="14" spans="2:29" ht="16.5" thickBot="1" x14ac:dyDescent="0.25">
      <c r="B14" s="8" t="s">
        <v>0</v>
      </c>
      <c r="C14" s="8" t="s">
        <v>1</v>
      </c>
      <c r="D14" s="8" t="s">
        <v>3</v>
      </c>
      <c r="E14" s="8" t="s">
        <v>2</v>
      </c>
      <c r="F14" s="8" t="s">
        <v>50</v>
      </c>
      <c r="H14" s="6"/>
      <c r="I14" s="6"/>
      <c r="J14" s="6"/>
      <c r="K14" s="6"/>
      <c r="L14" s="6"/>
      <c r="M14" s="6"/>
      <c r="N14" s="12"/>
      <c r="O14" s="12"/>
      <c r="P14" s="12"/>
      <c r="Q14" s="12"/>
      <c r="R14" s="12"/>
      <c r="S14" s="12"/>
      <c r="T14" s="12"/>
      <c r="U14" s="12"/>
      <c r="V14" s="12"/>
      <c r="W14" s="12"/>
      <c r="X14" s="12"/>
      <c r="Y14" s="12"/>
      <c r="Z14" s="12"/>
      <c r="AA14" s="16"/>
      <c r="AB14" s="12"/>
      <c r="AC14" s="12"/>
    </row>
    <row r="15" spans="2:29" ht="13.5" thickTop="1" x14ac:dyDescent="0.2">
      <c r="B15" s="3">
        <v>45350</v>
      </c>
      <c r="C15" s="4">
        <v>1</v>
      </c>
      <c r="D15" s="5">
        <v>163111.484</v>
      </c>
      <c r="E15" s="5">
        <v>4518.8869526672297</v>
      </c>
      <c r="F15" s="5"/>
      <c r="H15" s="6"/>
      <c r="I15" s="27">
        <f>I12+'Mercado Primario - Renta Fija'!P9</f>
        <v>649153261.64939213</v>
      </c>
      <c r="J15" s="6"/>
      <c r="K15" s="6"/>
      <c r="L15" s="6"/>
      <c r="M15" s="6"/>
      <c r="N15" s="12"/>
      <c r="O15" s="12"/>
      <c r="P15" s="12"/>
      <c r="Q15" s="12"/>
      <c r="R15" s="12"/>
      <c r="S15" s="12"/>
      <c r="T15" s="12"/>
      <c r="U15" s="12"/>
      <c r="V15" s="12"/>
      <c r="W15" s="12"/>
      <c r="X15" s="12"/>
      <c r="Y15" s="12"/>
      <c r="Z15" s="12"/>
      <c r="AA15" s="16"/>
      <c r="AB15" s="12"/>
      <c r="AC15" s="12"/>
    </row>
    <row r="16" spans="2:29" x14ac:dyDescent="0.2">
      <c r="B16" s="3">
        <v>45366</v>
      </c>
      <c r="C16" s="4">
        <v>30</v>
      </c>
      <c r="D16" s="5">
        <v>127228.61699999998</v>
      </c>
      <c r="E16" s="5">
        <v>3507.2394144889181</v>
      </c>
      <c r="F16" s="5"/>
      <c r="H16" s="6"/>
      <c r="I16" s="6"/>
      <c r="J16" s="6"/>
      <c r="K16" s="6"/>
      <c r="L16" s="6"/>
      <c r="M16" s="6"/>
      <c r="N16" s="12"/>
      <c r="O16" s="12"/>
      <c r="P16" s="12"/>
      <c r="Q16" s="12"/>
      <c r="R16" s="12"/>
      <c r="S16" s="12"/>
      <c r="T16" s="12"/>
      <c r="U16" s="12"/>
      <c r="V16" s="12"/>
      <c r="W16" s="12"/>
      <c r="X16" s="12"/>
      <c r="Y16" s="12"/>
      <c r="Z16" s="12"/>
      <c r="AA16" s="16"/>
      <c r="AB16" s="12"/>
      <c r="AC16" s="12"/>
    </row>
    <row r="17" spans="2:29" x14ac:dyDescent="0.2">
      <c r="B17" s="3">
        <v>45378</v>
      </c>
      <c r="C17" s="4">
        <v>0</v>
      </c>
      <c r="D17" s="5">
        <v>1144521</v>
      </c>
      <c r="E17" s="5">
        <v>31500</v>
      </c>
      <c r="F17" s="5"/>
      <c r="H17" s="6"/>
      <c r="I17" s="6"/>
      <c r="J17" s="6"/>
      <c r="K17" s="6"/>
      <c r="L17" s="6"/>
      <c r="M17" s="6"/>
      <c r="N17" s="12"/>
      <c r="O17" s="12"/>
      <c r="P17" s="12"/>
      <c r="Q17" s="12"/>
      <c r="R17" s="12"/>
      <c r="S17" s="12"/>
      <c r="T17" s="12"/>
      <c r="U17" s="12"/>
      <c r="V17" s="12"/>
      <c r="W17" s="12"/>
      <c r="X17" s="12"/>
      <c r="Y17" s="12"/>
      <c r="Z17" s="12"/>
      <c r="AA17" s="16"/>
      <c r="AB17" s="12"/>
      <c r="AC17" s="12"/>
    </row>
    <row r="18" spans="2:29" x14ac:dyDescent="0.2">
      <c r="B18" s="3">
        <v>45387</v>
      </c>
      <c r="C18" s="4">
        <v>9</v>
      </c>
      <c r="D18" s="5">
        <v>151778.09</v>
      </c>
      <c r="E18" s="5">
        <v>4191.5491363002438</v>
      </c>
      <c r="F18" s="5"/>
      <c r="H18" s="6"/>
      <c r="I18" s="12"/>
      <c r="J18" s="12"/>
      <c r="K18" s="12"/>
      <c r="L18" s="12"/>
      <c r="M18" s="12"/>
      <c r="N18" s="12"/>
      <c r="O18" s="12"/>
      <c r="P18" s="12"/>
      <c r="Q18" s="12"/>
      <c r="R18" s="12"/>
      <c r="S18" s="12"/>
      <c r="T18" s="12"/>
      <c r="U18" s="12"/>
      <c r="V18" s="12"/>
      <c r="W18" s="12"/>
      <c r="X18" s="12"/>
      <c r="Y18" s="12"/>
      <c r="Z18" s="12"/>
      <c r="AA18" s="16"/>
      <c r="AB18" s="12"/>
      <c r="AC18" s="12"/>
    </row>
    <row r="19" spans="2:29" x14ac:dyDescent="0.2">
      <c r="B19" s="3">
        <v>45400</v>
      </c>
      <c r="C19" s="4">
        <v>7</v>
      </c>
      <c r="D19" s="5">
        <v>2940839.1874999995</v>
      </c>
      <c r="E19" s="5">
        <v>80955.753719736284</v>
      </c>
      <c r="F19" s="5"/>
      <c r="H19" s="6"/>
      <c r="I19" s="12"/>
      <c r="J19" s="12"/>
      <c r="K19" s="12"/>
      <c r="L19" s="12"/>
      <c r="M19" s="12"/>
      <c r="N19" s="12"/>
      <c r="O19" s="12"/>
      <c r="P19" s="12"/>
      <c r="Q19" s="12"/>
      <c r="R19" s="12"/>
      <c r="S19" s="12"/>
      <c r="T19" s="12"/>
      <c r="U19" s="12"/>
      <c r="V19" s="12"/>
      <c r="W19" s="12"/>
      <c r="X19" s="12"/>
      <c r="Y19" s="12"/>
      <c r="Z19" s="12"/>
      <c r="AA19" s="16"/>
      <c r="AB19" s="12"/>
      <c r="AC19" s="12"/>
    </row>
    <row r="20" spans="2:29" x14ac:dyDescent="0.2">
      <c r="B20" s="3">
        <v>45408</v>
      </c>
      <c r="C20" s="4">
        <v>4</v>
      </c>
      <c r="D20" s="5">
        <v>47151.53</v>
      </c>
      <c r="E20" s="5">
        <v>1294.2658882108967</v>
      </c>
      <c r="F20" s="5"/>
      <c r="H20" s="6"/>
      <c r="I20" s="12"/>
      <c r="J20" s="12"/>
      <c r="K20" s="12"/>
      <c r="L20" s="12"/>
      <c r="M20" s="12"/>
      <c r="N20" s="12"/>
      <c r="O20" s="12"/>
      <c r="P20" s="12"/>
      <c r="Q20" s="12"/>
      <c r="R20" s="12"/>
      <c r="S20" s="12"/>
      <c r="T20" s="12"/>
      <c r="U20" s="12"/>
      <c r="V20" s="12"/>
      <c r="W20" s="12"/>
      <c r="X20" s="12"/>
      <c r="Y20" s="12"/>
      <c r="Z20" s="12"/>
      <c r="AA20" s="16"/>
      <c r="AB20" s="12"/>
      <c r="AC20" s="12"/>
    </row>
    <row r="21" spans="2:29" x14ac:dyDescent="0.2">
      <c r="B21" s="3">
        <v>45411</v>
      </c>
      <c r="C21" s="4">
        <v>1</v>
      </c>
      <c r="D21" s="5">
        <v>1514859.192</v>
      </c>
      <c r="E21" s="5">
        <v>41580</v>
      </c>
      <c r="F21" s="5"/>
      <c r="H21" s="6"/>
      <c r="I21" s="12"/>
      <c r="J21" s="12"/>
      <c r="K21" s="12"/>
      <c r="L21" s="12"/>
      <c r="M21" s="12"/>
      <c r="N21" s="12"/>
      <c r="O21" s="12"/>
      <c r="P21" s="12"/>
      <c r="Q21" s="12"/>
      <c r="R21" s="12"/>
      <c r="S21" s="12"/>
      <c r="T21" s="12"/>
      <c r="U21" s="12"/>
      <c r="V21" s="12"/>
      <c r="W21" s="12"/>
      <c r="X21" s="12"/>
      <c r="Y21" s="12"/>
      <c r="Z21" s="12"/>
      <c r="AA21" s="16"/>
      <c r="AB21" s="12"/>
      <c r="AC21" s="12"/>
    </row>
    <row r="22" spans="2:29" x14ac:dyDescent="0.2">
      <c r="B22" s="3">
        <v>45420</v>
      </c>
      <c r="C22" s="4">
        <v>3</v>
      </c>
      <c r="D22" s="5">
        <v>3703192.2985</v>
      </c>
      <c r="E22" s="5">
        <v>101285</v>
      </c>
      <c r="F22" s="5"/>
      <c r="H22" s="6"/>
      <c r="I22" s="12"/>
      <c r="J22" s="12"/>
      <c r="K22" s="12"/>
      <c r="L22" s="12"/>
      <c r="M22" s="12"/>
      <c r="N22" s="12"/>
      <c r="O22" s="12"/>
      <c r="P22" s="12"/>
      <c r="Q22" s="12"/>
      <c r="R22" s="12"/>
      <c r="S22" s="12"/>
      <c r="T22" s="12"/>
      <c r="U22" s="12"/>
      <c r="V22" s="12"/>
      <c r="W22" s="12"/>
      <c r="X22" s="12"/>
      <c r="Y22" s="12"/>
      <c r="Z22" s="12"/>
      <c r="AA22" s="16"/>
      <c r="AB22" s="12"/>
      <c r="AC22" s="12"/>
    </row>
    <row r="23" spans="2:29" x14ac:dyDescent="0.2">
      <c r="B23" s="3">
        <v>45435</v>
      </c>
      <c r="C23" s="4">
        <v>1</v>
      </c>
      <c r="D23" s="5">
        <v>1111010.56</v>
      </c>
      <c r="E23" s="5">
        <v>30400</v>
      </c>
      <c r="F23" s="5"/>
      <c r="H23" s="6"/>
      <c r="I23" s="12"/>
      <c r="J23" s="12"/>
      <c r="K23" s="12"/>
      <c r="L23" s="12"/>
      <c r="M23" s="12"/>
      <c r="N23" s="12"/>
      <c r="O23" s="12"/>
      <c r="P23" s="12"/>
      <c r="Q23" s="12"/>
      <c r="R23" s="12"/>
      <c r="S23" s="12"/>
      <c r="T23" s="12"/>
      <c r="U23" s="12"/>
      <c r="V23" s="12"/>
      <c r="W23" s="12"/>
      <c r="X23" s="12"/>
      <c r="Y23" s="12"/>
      <c r="Z23" s="12"/>
      <c r="AA23" s="16"/>
      <c r="AB23" s="12"/>
      <c r="AC23" s="12"/>
    </row>
    <row r="24" spans="2:29" x14ac:dyDescent="0.2">
      <c r="B24" s="3">
        <v>45443</v>
      </c>
      <c r="C24" s="4">
        <v>11</v>
      </c>
      <c r="D24" s="5">
        <v>89801.03</v>
      </c>
      <c r="E24" s="5">
        <v>2457.7972586842998</v>
      </c>
      <c r="F24" s="5"/>
      <c r="H24" s="6"/>
      <c r="I24" s="12"/>
      <c r="J24" s="12"/>
      <c r="K24" s="12"/>
      <c r="L24" s="12"/>
      <c r="M24" s="12"/>
      <c r="N24" s="12"/>
      <c r="O24" s="12"/>
      <c r="P24" s="12"/>
      <c r="Q24" s="12"/>
      <c r="R24" s="12"/>
      <c r="S24" s="12"/>
      <c r="T24" s="12"/>
      <c r="U24" s="12"/>
      <c r="V24" s="12"/>
      <c r="W24" s="12"/>
      <c r="X24" s="12"/>
      <c r="Y24" s="12"/>
      <c r="Z24" s="12"/>
      <c r="AA24" s="16"/>
      <c r="AB24" s="12"/>
      <c r="AC24" s="12"/>
    </row>
    <row r="25" spans="2:29" x14ac:dyDescent="0.2">
      <c r="B25" s="3">
        <v>45447</v>
      </c>
      <c r="C25" s="4">
        <v>11</v>
      </c>
      <c r="D25" s="5">
        <v>1002964.9700000001</v>
      </c>
      <c r="E25" s="5">
        <v>27452.619175352545</v>
      </c>
      <c r="F25" s="5"/>
      <c r="H25" s="6"/>
      <c r="I25" s="12"/>
      <c r="J25" s="12"/>
      <c r="K25" s="12"/>
      <c r="L25" s="12"/>
      <c r="M25" s="12"/>
      <c r="N25" s="12"/>
      <c r="O25" s="12"/>
      <c r="P25" s="12"/>
      <c r="Q25" s="12"/>
      <c r="R25" s="12"/>
      <c r="S25" s="12"/>
      <c r="T25" s="12"/>
      <c r="U25" s="12"/>
      <c r="V25" s="12"/>
      <c r="W25" s="12"/>
      <c r="X25" s="12"/>
      <c r="Y25" s="12"/>
      <c r="Z25" s="12"/>
      <c r="AA25" s="16"/>
      <c r="AB25" s="12"/>
      <c r="AC25" s="12"/>
    </row>
    <row r="26" spans="2:29" x14ac:dyDescent="0.2">
      <c r="B26" s="3">
        <v>45450</v>
      </c>
      <c r="C26" s="4">
        <v>2</v>
      </c>
      <c r="D26" s="5">
        <v>1809084.9559999998</v>
      </c>
      <c r="E26" s="5">
        <v>49580</v>
      </c>
      <c r="F26" s="5"/>
      <c r="H26" s="6"/>
      <c r="I26" s="12"/>
      <c r="J26" s="12"/>
      <c r="K26" s="12"/>
      <c r="L26" s="12"/>
      <c r="M26" s="12"/>
      <c r="N26" s="12"/>
      <c r="O26" s="12"/>
      <c r="P26" s="12"/>
      <c r="Q26" s="12"/>
      <c r="R26" s="12"/>
      <c r="S26" s="12"/>
      <c r="T26" s="12"/>
      <c r="U26" s="12"/>
      <c r="V26" s="12"/>
      <c r="W26" s="12"/>
      <c r="X26" s="12"/>
      <c r="Y26" s="12"/>
      <c r="Z26" s="12"/>
      <c r="AA26" s="16"/>
    </row>
    <row r="27" spans="2:29" x14ac:dyDescent="0.2">
      <c r="B27" s="3">
        <v>45453</v>
      </c>
      <c r="C27" s="4">
        <v>2</v>
      </c>
      <c r="D27" s="5">
        <v>1133101.3794000002</v>
      </c>
      <c r="E27" s="5">
        <v>31062</v>
      </c>
      <c r="F27" s="5"/>
      <c r="H27" s="16"/>
      <c r="I27" s="16"/>
      <c r="J27" s="16"/>
      <c r="K27" s="16"/>
      <c r="L27" s="16"/>
      <c r="M27" s="16"/>
      <c r="N27" s="16"/>
      <c r="O27" s="16"/>
      <c r="P27" s="16"/>
      <c r="Q27" s="16"/>
      <c r="R27" s="16"/>
      <c r="S27" s="16"/>
      <c r="T27" s="16"/>
      <c r="U27" s="16"/>
      <c r="V27" s="16"/>
      <c r="W27" s="16"/>
      <c r="X27" s="16"/>
      <c r="Y27" s="16"/>
      <c r="Z27" s="16"/>
      <c r="AA27" s="16"/>
    </row>
    <row r="28" spans="2:29" x14ac:dyDescent="0.2">
      <c r="B28" s="3">
        <v>45454</v>
      </c>
      <c r="C28" s="4">
        <v>2</v>
      </c>
      <c r="D28" s="5">
        <v>398376.58000999998</v>
      </c>
      <c r="E28" s="5">
        <v>10929.398628532235</v>
      </c>
      <c r="F28" s="5"/>
      <c r="H28" s="16"/>
      <c r="I28" s="16"/>
      <c r="J28" s="16"/>
      <c r="K28" s="16"/>
      <c r="L28" s="16"/>
      <c r="M28" s="16"/>
      <c r="N28" s="16"/>
      <c r="O28" s="16"/>
      <c r="P28" s="16"/>
      <c r="Q28" s="16"/>
      <c r="R28" s="16"/>
      <c r="S28" s="16"/>
      <c r="T28" s="16"/>
      <c r="U28" s="16"/>
      <c r="V28" s="16"/>
      <c r="W28" s="16"/>
      <c r="X28" s="16"/>
      <c r="Y28" s="16"/>
      <c r="Z28" s="16"/>
      <c r="AA28" s="16"/>
    </row>
    <row r="29" spans="2:29" x14ac:dyDescent="0.2">
      <c r="B29" s="3">
        <v>45456</v>
      </c>
      <c r="C29" s="4">
        <v>1</v>
      </c>
      <c r="D29" s="5">
        <v>242257.46359500001</v>
      </c>
      <c r="E29" s="5">
        <v>6646.35</v>
      </c>
      <c r="F29" s="5"/>
      <c r="H29" s="16"/>
      <c r="I29" s="16"/>
      <c r="J29" s="16"/>
      <c r="K29" s="16"/>
      <c r="L29" s="16"/>
      <c r="M29" s="16"/>
      <c r="N29" s="16"/>
      <c r="O29" s="16"/>
      <c r="P29" s="16"/>
      <c r="Q29" s="16"/>
      <c r="R29" s="16"/>
      <c r="S29" s="16"/>
      <c r="T29" s="16"/>
      <c r="U29" s="16"/>
      <c r="V29" s="16"/>
      <c r="W29" s="16"/>
      <c r="X29" s="16"/>
      <c r="Y29" s="16"/>
      <c r="Z29" s="16"/>
      <c r="AA29" s="16"/>
    </row>
    <row r="30" spans="2:29" x14ac:dyDescent="0.2">
      <c r="B30" s="3">
        <v>45461</v>
      </c>
      <c r="C30" s="4">
        <v>3</v>
      </c>
      <c r="D30" s="5">
        <v>716717.56199999992</v>
      </c>
      <c r="E30" s="5">
        <v>19680.527052853566</v>
      </c>
      <c r="F30" s="5"/>
      <c r="H30" s="16"/>
      <c r="I30" s="16"/>
      <c r="J30" s="16"/>
      <c r="K30" s="16"/>
      <c r="L30" s="16"/>
      <c r="M30" s="16"/>
      <c r="N30" s="16"/>
      <c r="O30" s="16"/>
      <c r="P30" s="16"/>
      <c r="Q30" s="16"/>
      <c r="R30" s="16"/>
      <c r="S30" s="16"/>
      <c r="T30" s="16"/>
      <c r="U30" s="16"/>
    </row>
    <row r="31" spans="2:29" x14ac:dyDescent="0.2">
      <c r="B31" s="3">
        <v>45462</v>
      </c>
      <c r="C31" s="4">
        <v>5</v>
      </c>
      <c r="D31" s="5">
        <v>130899.34000000001</v>
      </c>
      <c r="E31" s="5">
        <v>3596.738464412992</v>
      </c>
      <c r="F31" s="5"/>
      <c r="H31" s="16"/>
      <c r="I31" s="16"/>
      <c r="J31" s="16"/>
      <c r="K31" s="16"/>
      <c r="L31" s="16"/>
      <c r="M31" s="16"/>
      <c r="N31" s="16"/>
      <c r="O31" s="16"/>
      <c r="P31" s="16"/>
      <c r="Q31" s="16"/>
      <c r="R31" s="16"/>
      <c r="S31" s="16"/>
      <c r="T31" s="16"/>
      <c r="U31" s="16"/>
    </row>
    <row r="32" spans="2:29" x14ac:dyDescent="0.2">
      <c r="B32" s="3">
        <v>45463</v>
      </c>
      <c r="C32" s="4">
        <v>3</v>
      </c>
      <c r="D32" s="5">
        <v>174401.54</v>
      </c>
      <c r="E32" s="5">
        <v>4793.4766416275688</v>
      </c>
      <c r="F32" s="5"/>
    </row>
    <row r="33" spans="2:6" x14ac:dyDescent="0.2">
      <c r="B33" s="3">
        <v>45464</v>
      </c>
      <c r="C33" s="4">
        <v>3</v>
      </c>
      <c r="D33" s="5">
        <v>62726.28</v>
      </c>
      <c r="E33" s="5">
        <v>1724.2489465047047</v>
      </c>
      <c r="F33" s="5"/>
    </row>
    <row r="34" spans="2:6" x14ac:dyDescent="0.2">
      <c r="B34" s="3">
        <v>45468</v>
      </c>
      <c r="C34" s="4">
        <v>26</v>
      </c>
      <c r="D34" s="5">
        <v>3673521.5700000008</v>
      </c>
      <c r="E34" s="5">
        <v>100997.22510138153</v>
      </c>
      <c r="F34" s="5"/>
    </row>
    <row r="35" spans="2:6" x14ac:dyDescent="0.2">
      <c r="B35" s="3">
        <v>45469</v>
      </c>
      <c r="C35" s="4">
        <v>4</v>
      </c>
      <c r="D35" s="5">
        <v>9066970.4100000001</v>
      </c>
      <c r="E35" s="5">
        <v>249328.9081684564</v>
      </c>
      <c r="F35" s="5"/>
    </row>
    <row r="36" spans="2:6" x14ac:dyDescent="0.2">
      <c r="B36" s="3">
        <v>45470</v>
      </c>
      <c r="C36" s="4">
        <v>9</v>
      </c>
      <c r="D36" s="5">
        <v>1992476.7540000002</v>
      </c>
      <c r="E36" s="5">
        <v>54765.002597416875</v>
      </c>
      <c r="F36" s="5"/>
    </row>
    <row r="37" spans="2:6" x14ac:dyDescent="0.2">
      <c r="B37" s="3">
        <v>45471</v>
      </c>
      <c r="C37" s="4">
        <v>5</v>
      </c>
      <c r="D37" s="5">
        <v>189638.61</v>
      </c>
      <c r="E37" s="5">
        <v>5208.6356208028346</v>
      </c>
      <c r="F37" s="5"/>
    </row>
    <row r="38" spans="2:6" x14ac:dyDescent="0.2">
      <c r="B38" s="3">
        <v>45474</v>
      </c>
      <c r="C38" s="4">
        <v>1</v>
      </c>
      <c r="D38" s="5">
        <v>186857.64</v>
      </c>
      <c r="E38" s="5">
        <v>5126.9443728015549</v>
      </c>
      <c r="F38" s="5"/>
    </row>
    <row r="39" spans="2:6" x14ac:dyDescent="0.2">
      <c r="B39" s="3">
        <v>45475</v>
      </c>
      <c r="C39" s="4">
        <v>7</v>
      </c>
      <c r="D39" s="5">
        <v>806900.10999999987</v>
      </c>
      <c r="E39" s="5">
        <v>22134.080279576796</v>
      </c>
      <c r="F39" s="5"/>
    </row>
    <row r="40" spans="2:6" x14ac:dyDescent="0.2">
      <c r="B40" s="3">
        <v>45477</v>
      </c>
      <c r="C40" s="4">
        <v>19</v>
      </c>
      <c r="D40" s="5">
        <v>573120.01</v>
      </c>
      <c r="E40" s="5">
        <v>15711.431030843332</v>
      </c>
      <c r="F40" s="5"/>
    </row>
    <row r="41" spans="2:6" x14ac:dyDescent="0.2">
      <c r="B41" s="3">
        <v>45482</v>
      </c>
      <c r="C41" s="4">
        <v>5</v>
      </c>
      <c r="D41" s="5">
        <v>365782.01</v>
      </c>
      <c r="E41" s="5">
        <v>10024.500942755038</v>
      </c>
      <c r="F41" s="5"/>
    </row>
    <row r="42" spans="2:6" x14ac:dyDescent="0.2">
      <c r="B42" s="3">
        <v>45484</v>
      </c>
      <c r="C42" s="4">
        <v>11</v>
      </c>
      <c r="D42" s="5">
        <v>147925.00000000003</v>
      </c>
      <c r="E42" s="5">
        <v>4051.2524169209119</v>
      </c>
      <c r="F42" s="5"/>
    </row>
    <row r="43" spans="2:6" x14ac:dyDescent="0.2">
      <c r="B43" s="3">
        <v>45485</v>
      </c>
      <c r="C43" s="4">
        <v>3</v>
      </c>
      <c r="D43" s="5">
        <v>35581.11</v>
      </c>
      <c r="E43" s="5">
        <v>974.01636449741727</v>
      </c>
      <c r="F43" s="5"/>
    </row>
    <row r="44" spans="2:6" x14ac:dyDescent="0.2">
      <c r="B44" s="3">
        <v>45490</v>
      </c>
      <c r="C44" s="4">
        <v>3</v>
      </c>
      <c r="D44" s="5">
        <v>2169776.8200000003</v>
      </c>
      <c r="E44" s="5">
        <v>59436.169944666632</v>
      </c>
      <c r="F44" s="5"/>
    </row>
    <row r="45" spans="2:6" x14ac:dyDescent="0.2">
      <c r="B45" s="3">
        <v>45496</v>
      </c>
      <c r="C45" s="4">
        <v>1</v>
      </c>
      <c r="D45" s="5">
        <v>2717022.875</v>
      </c>
      <c r="E45" s="5">
        <v>74375</v>
      </c>
      <c r="F45" s="5"/>
    </row>
    <row r="46" spans="2:6" x14ac:dyDescent="0.2">
      <c r="B46" s="3">
        <v>45525</v>
      </c>
      <c r="C46" s="4">
        <v>1</v>
      </c>
      <c r="D46" s="5">
        <v>2341292.4750000001</v>
      </c>
      <c r="E46" s="5">
        <v>63825</v>
      </c>
      <c r="F46" s="5"/>
    </row>
    <row r="47" spans="2:6" x14ac:dyDescent="0.2">
      <c r="B47" s="3">
        <v>45527</v>
      </c>
      <c r="C47" s="4">
        <v>1</v>
      </c>
      <c r="D47" s="5">
        <v>330270.3</v>
      </c>
      <c r="E47" s="5">
        <v>9000</v>
      </c>
      <c r="F47" s="5"/>
    </row>
    <row r="48" spans="2:6" x14ac:dyDescent="0.2">
      <c r="B48" s="3">
        <v>45538</v>
      </c>
      <c r="C48" s="4">
        <v>1</v>
      </c>
      <c r="D48" s="5">
        <v>263797.92</v>
      </c>
      <c r="E48" s="5">
        <v>7200</v>
      </c>
      <c r="F48" s="5"/>
    </row>
    <row r="49" spans="2:6" x14ac:dyDescent="0.2">
      <c r="B49" s="3">
        <v>45539</v>
      </c>
      <c r="C49" s="4">
        <v>1</v>
      </c>
      <c r="D49" s="5">
        <v>296776.71000000002</v>
      </c>
      <c r="E49" s="5">
        <v>8100</v>
      </c>
      <c r="F49" s="5"/>
    </row>
    <row r="50" spans="2:6" x14ac:dyDescent="0.2">
      <c r="B50" s="3">
        <v>45540</v>
      </c>
      <c r="C50" s="4">
        <v>3</v>
      </c>
      <c r="D50" s="5">
        <v>1559258.4672000001</v>
      </c>
      <c r="E50" s="5">
        <v>42552</v>
      </c>
      <c r="F50" s="5"/>
    </row>
    <row r="51" spans="2:6" x14ac:dyDescent="0.2">
      <c r="B51" s="3">
        <v>45541</v>
      </c>
      <c r="C51" s="4">
        <v>3</v>
      </c>
      <c r="D51" s="5">
        <v>1236344.3892000001</v>
      </c>
      <c r="E51" s="5">
        <v>33702</v>
      </c>
      <c r="F51" s="5"/>
    </row>
    <row r="52" spans="2:6" x14ac:dyDescent="0.2">
      <c r="B52" s="3">
        <v>45545</v>
      </c>
      <c r="C52" s="4">
        <v>4</v>
      </c>
      <c r="D52" s="5">
        <v>3035239.9398000003</v>
      </c>
      <c r="E52" s="5">
        <v>82737</v>
      </c>
      <c r="F52" s="5"/>
    </row>
    <row r="53" spans="2:6" x14ac:dyDescent="0.2">
      <c r="B53" s="3">
        <v>45546</v>
      </c>
      <c r="C53" s="4">
        <v>3</v>
      </c>
      <c r="D53" s="5">
        <v>886638.26100000017</v>
      </c>
      <c r="E53" s="5">
        <v>24155</v>
      </c>
      <c r="F53" s="5"/>
    </row>
    <row r="54" spans="2:6" x14ac:dyDescent="0.2">
      <c r="B54" s="3">
        <v>45547</v>
      </c>
      <c r="C54" s="4">
        <v>3</v>
      </c>
      <c r="D54" s="5">
        <v>954929.60310000018</v>
      </c>
      <c r="E54" s="5">
        <v>25997</v>
      </c>
      <c r="F54" s="5"/>
    </row>
    <row r="55" spans="2:6" x14ac:dyDescent="0.2">
      <c r="B55" s="3">
        <v>45548</v>
      </c>
      <c r="C55" s="4">
        <v>2</v>
      </c>
      <c r="D55" s="5">
        <v>734820</v>
      </c>
      <c r="E55" s="5">
        <v>20000</v>
      </c>
      <c r="F55" s="5"/>
    </row>
    <row r="56" spans="2:6" x14ac:dyDescent="0.2">
      <c r="B56" s="3">
        <v>45553</v>
      </c>
      <c r="C56" s="4">
        <v>5</v>
      </c>
      <c r="D56" s="5">
        <v>1827809.8718000001</v>
      </c>
      <c r="E56" s="5">
        <v>49709</v>
      </c>
      <c r="F56" s="5"/>
    </row>
    <row r="57" spans="2:6" x14ac:dyDescent="0.2">
      <c r="B57" s="3">
        <v>45554</v>
      </c>
      <c r="C57" s="4">
        <v>4</v>
      </c>
      <c r="D57" s="5">
        <v>1123889.6262000001</v>
      </c>
      <c r="E57" s="5">
        <v>30558</v>
      </c>
      <c r="F57" s="5"/>
    </row>
    <row r="58" spans="2:6" x14ac:dyDescent="0.2">
      <c r="B58" s="3">
        <v>45558</v>
      </c>
      <c r="C58" s="4">
        <v>4</v>
      </c>
      <c r="D58" s="5">
        <v>2340285.7650000001</v>
      </c>
      <c r="E58" s="5">
        <v>63555</v>
      </c>
      <c r="F58" s="5"/>
    </row>
    <row r="59" spans="2:6" x14ac:dyDescent="0.2">
      <c r="B59" s="3">
        <v>45559</v>
      </c>
      <c r="C59" s="4">
        <v>2</v>
      </c>
      <c r="D59" s="5">
        <v>359147.62800000003</v>
      </c>
      <c r="E59" s="5">
        <v>9756</v>
      </c>
      <c r="F59" s="5"/>
    </row>
    <row r="60" spans="2:6" x14ac:dyDescent="0.2">
      <c r="B60" s="3">
        <v>45560</v>
      </c>
      <c r="C60" s="4">
        <v>3</v>
      </c>
      <c r="D60" s="5">
        <v>1759247.416</v>
      </c>
      <c r="E60" s="5">
        <v>47792</v>
      </c>
      <c r="F60" s="5"/>
    </row>
    <row r="61" spans="2:6" x14ac:dyDescent="0.2">
      <c r="B61" s="3">
        <v>45561</v>
      </c>
      <c r="C61" s="4">
        <v>1</v>
      </c>
      <c r="D61" s="5">
        <v>674810.01840000006</v>
      </c>
      <c r="E61" s="5">
        <v>18312</v>
      </c>
      <c r="F61" s="5"/>
    </row>
    <row r="62" spans="2:6" x14ac:dyDescent="0.2">
      <c r="B62" s="3">
        <v>45562</v>
      </c>
      <c r="C62" s="4">
        <v>2</v>
      </c>
      <c r="D62" s="5">
        <v>534623.48099999991</v>
      </c>
      <c r="E62" s="5">
        <v>14502</v>
      </c>
      <c r="F62" s="5"/>
    </row>
    <row r="63" spans="2:6" x14ac:dyDescent="0.2">
      <c r="B63" s="3">
        <v>45565</v>
      </c>
      <c r="C63" s="4">
        <v>3</v>
      </c>
      <c r="D63" s="5">
        <v>980809.13639999996</v>
      </c>
      <c r="E63" s="5">
        <v>26574</v>
      </c>
      <c r="F63" s="5"/>
    </row>
    <row r="64" spans="2:6" x14ac:dyDescent="0.2">
      <c r="B64" s="3">
        <v>45567</v>
      </c>
      <c r="C64" s="4">
        <v>2</v>
      </c>
      <c r="D64" s="5">
        <v>870690.62080000003</v>
      </c>
      <c r="E64" s="5">
        <v>23584</v>
      </c>
      <c r="F64" s="5"/>
    </row>
    <row r="65" spans="2:6" x14ac:dyDescent="0.2">
      <c r="B65" s="3">
        <v>45568</v>
      </c>
      <c r="C65" s="4">
        <v>2</v>
      </c>
      <c r="D65" s="5">
        <v>1748471.1359999999</v>
      </c>
      <c r="E65" s="5">
        <v>47280</v>
      </c>
      <c r="F65" s="5"/>
    </row>
    <row r="66" spans="2:6" x14ac:dyDescent="0.2">
      <c r="B66" s="3">
        <v>45569</v>
      </c>
      <c r="C66" s="4">
        <v>2</v>
      </c>
      <c r="D66" s="5">
        <v>1032043.392</v>
      </c>
      <c r="E66" s="5">
        <v>27904</v>
      </c>
      <c r="F66" s="5"/>
    </row>
    <row r="67" spans="2:6" x14ac:dyDescent="0.2">
      <c r="B67" s="3">
        <v>45573</v>
      </c>
      <c r="C67" s="4">
        <v>7</v>
      </c>
      <c r="D67" s="5">
        <v>2953064.1619000002</v>
      </c>
      <c r="E67" s="5">
        <v>79727</v>
      </c>
      <c r="F67" s="5"/>
    </row>
    <row r="68" spans="2:6" x14ac:dyDescent="0.2">
      <c r="B68" s="3">
        <v>45574</v>
      </c>
      <c r="C68" s="4">
        <v>1</v>
      </c>
      <c r="D68" s="5">
        <v>678899.08799999999</v>
      </c>
      <c r="E68" s="5">
        <v>18312</v>
      </c>
      <c r="F68" s="5"/>
    </row>
    <row r="69" spans="2:6" x14ac:dyDescent="0.2">
      <c r="B69" s="3">
        <v>45575</v>
      </c>
      <c r="C69" s="4">
        <v>3</v>
      </c>
      <c r="D69" s="5">
        <v>1224550.0555</v>
      </c>
      <c r="E69" s="5">
        <v>32629</v>
      </c>
      <c r="F69" s="5"/>
    </row>
    <row r="70" spans="2:6" x14ac:dyDescent="0.2">
      <c r="B70" s="3">
        <v>45576</v>
      </c>
      <c r="C70" s="4">
        <v>3</v>
      </c>
      <c r="D70" s="5">
        <v>1099197.5889999999</v>
      </c>
      <c r="E70" s="5">
        <v>29195</v>
      </c>
      <c r="F70" s="5"/>
    </row>
    <row r="71" spans="2:6" x14ac:dyDescent="0.2">
      <c r="B71" s="3">
        <v>45579</v>
      </c>
      <c r="C71" s="4">
        <v>1</v>
      </c>
      <c r="D71" s="5">
        <v>800228.82030000002</v>
      </c>
      <c r="E71" s="5">
        <v>20579</v>
      </c>
      <c r="F71" s="5"/>
    </row>
    <row r="72" spans="2:6" x14ac:dyDescent="0.2">
      <c r="B72" s="3">
        <v>45580</v>
      </c>
      <c r="C72" s="4">
        <v>2</v>
      </c>
      <c r="D72" s="5">
        <v>955711.4879999999</v>
      </c>
      <c r="E72" s="5">
        <v>24576</v>
      </c>
      <c r="F72" s="5"/>
    </row>
    <row r="73" spans="2:6" x14ac:dyDescent="0.2">
      <c r="B73" s="3">
        <v>45581</v>
      </c>
      <c r="C73" s="4">
        <v>2</v>
      </c>
      <c r="D73" s="5">
        <v>959910.00350000011</v>
      </c>
      <c r="E73" s="5">
        <v>24665</v>
      </c>
      <c r="F73" s="5"/>
    </row>
    <row r="74" spans="2:6" x14ac:dyDescent="0.2">
      <c r="B74" s="3">
        <v>45583</v>
      </c>
      <c r="C74" s="4">
        <v>4</v>
      </c>
      <c r="D74" s="5">
        <v>2062343.7456</v>
      </c>
      <c r="E74" s="5">
        <v>52699</v>
      </c>
      <c r="F74" s="5"/>
    </row>
    <row r="75" spans="2:6" x14ac:dyDescent="0.2">
      <c r="B75" s="3">
        <v>45587</v>
      </c>
      <c r="C75" s="4">
        <v>3</v>
      </c>
      <c r="D75" s="5">
        <v>2720005.0273000002</v>
      </c>
      <c r="E75" s="5">
        <v>69421</v>
      </c>
      <c r="F75" s="5"/>
    </row>
    <row r="76" spans="2:6" x14ac:dyDescent="0.2">
      <c r="B76" s="3">
        <v>45588</v>
      </c>
      <c r="C76" s="4">
        <v>3</v>
      </c>
      <c r="D76" s="5">
        <v>1701820.7940000002</v>
      </c>
      <c r="E76" s="5">
        <v>43278</v>
      </c>
      <c r="F76" s="5"/>
    </row>
    <row r="77" spans="2:6" x14ac:dyDescent="0.2">
      <c r="B77" s="3">
        <v>45589</v>
      </c>
      <c r="C77" s="4">
        <v>1</v>
      </c>
      <c r="D77" s="5">
        <v>397300.39559999999</v>
      </c>
      <c r="E77" s="5">
        <v>10068</v>
      </c>
      <c r="F77" s="5"/>
    </row>
    <row r="78" spans="2:6" x14ac:dyDescent="0.2">
      <c r="B78" s="3">
        <v>45590</v>
      </c>
      <c r="C78" s="4">
        <v>3</v>
      </c>
      <c r="D78" s="5">
        <v>942904.11950000003</v>
      </c>
      <c r="E78" s="5">
        <v>23065</v>
      </c>
      <c r="F78" s="5"/>
    </row>
    <row r="79" spans="2:6" x14ac:dyDescent="0.2">
      <c r="B79" s="3">
        <v>45594</v>
      </c>
      <c r="C79" s="4">
        <v>3</v>
      </c>
      <c r="D79" s="5">
        <v>1459052.3199</v>
      </c>
      <c r="E79" s="5">
        <v>34959</v>
      </c>
      <c r="F79" s="5"/>
    </row>
    <row r="80" spans="2:6" x14ac:dyDescent="0.2">
      <c r="B80" s="3">
        <v>45595</v>
      </c>
      <c r="C80" s="4">
        <v>1</v>
      </c>
      <c r="D80" s="5">
        <v>708545.56799999997</v>
      </c>
      <c r="E80" s="5">
        <v>16780</v>
      </c>
      <c r="F80" s="5"/>
    </row>
    <row r="81" spans="2:6" x14ac:dyDescent="0.2">
      <c r="B81" s="3">
        <v>45596</v>
      </c>
      <c r="C81" s="4">
        <v>3</v>
      </c>
      <c r="D81" s="5">
        <v>1686058.9907999998</v>
      </c>
      <c r="E81" s="5">
        <v>39614</v>
      </c>
      <c r="F81" s="5"/>
    </row>
    <row r="82" spans="2:6" x14ac:dyDescent="0.2">
      <c r="B82" s="3">
        <v>45597</v>
      </c>
      <c r="C82" s="4">
        <v>2</v>
      </c>
      <c r="D82" s="5">
        <v>377642.70419999998</v>
      </c>
      <c r="E82" s="5">
        <v>8842</v>
      </c>
      <c r="F82" s="5"/>
    </row>
    <row r="83" spans="2:6" x14ac:dyDescent="0.2">
      <c r="B83" s="3">
        <v>45602</v>
      </c>
      <c r="C83" s="4">
        <v>5</v>
      </c>
      <c r="D83" s="5">
        <v>2102652.5183999999</v>
      </c>
      <c r="E83" s="5">
        <v>48384</v>
      </c>
      <c r="F83" s="5"/>
    </row>
    <row r="84" spans="2:6" x14ac:dyDescent="0.2">
      <c r="B84" s="3">
        <v>45603</v>
      </c>
      <c r="C84" s="4">
        <v>7</v>
      </c>
      <c r="D84" s="5">
        <v>2533938.6072000004</v>
      </c>
      <c r="E84" s="5">
        <v>57876</v>
      </c>
      <c r="F84" s="5"/>
    </row>
    <row r="85" spans="2:6" x14ac:dyDescent="0.2">
      <c r="B85" s="3">
        <v>45604</v>
      </c>
      <c r="C85" s="4">
        <v>3</v>
      </c>
      <c r="D85" s="5">
        <v>1614957.7689</v>
      </c>
      <c r="E85" s="5">
        <v>36549</v>
      </c>
      <c r="F85" s="5"/>
    </row>
    <row r="86" spans="2:6" x14ac:dyDescent="0.2">
      <c r="B86" s="3">
        <v>45607</v>
      </c>
      <c r="C86" s="4">
        <v>2</v>
      </c>
      <c r="D86" s="5">
        <v>1074672.1400000001</v>
      </c>
      <c r="E86" s="5">
        <v>24040</v>
      </c>
      <c r="F86" s="5"/>
    </row>
    <row r="87" spans="2:6" x14ac:dyDescent="0.2">
      <c r="B87" s="3">
        <v>45608</v>
      </c>
      <c r="C87" s="4">
        <v>3</v>
      </c>
      <c r="D87" s="5">
        <v>2153536.9736000001</v>
      </c>
      <c r="E87" s="5">
        <v>48119</v>
      </c>
      <c r="F87" s="5"/>
    </row>
    <row r="88" spans="2:6" x14ac:dyDescent="0.2">
      <c r="B88" s="3">
        <v>45609</v>
      </c>
      <c r="C88" s="4">
        <v>3</v>
      </c>
      <c r="D88" s="5">
        <v>898353.35549999995</v>
      </c>
      <c r="E88" s="5">
        <v>19995</v>
      </c>
      <c r="F88" s="5"/>
    </row>
    <row r="89" spans="2:6" x14ac:dyDescent="0.2">
      <c r="B89" s="3">
        <v>45610</v>
      </c>
      <c r="C89" s="4">
        <v>1</v>
      </c>
      <c r="D89" s="5">
        <v>1787703.0399999998</v>
      </c>
      <c r="E89" s="5">
        <v>39680</v>
      </c>
      <c r="F89" s="5"/>
    </row>
    <row r="90" spans="2:6" x14ac:dyDescent="0.2">
      <c r="B90" s="3">
        <v>45611</v>
      </c>
      <c r="C90" s="4">
        <v>2</v>
      </c>
      <c r="D90" s="5">
        <v>711638.46600000001</v>
      </c>
      <c r="E90" s="5">
        <v>15638</v>
      </c>
      <c r="F90" s="5"/>
    </row>
    <row r="91" spans="2:6" x14ac:dyDescent="0.2">
      <c r="B91" s="3">
        <v>45615</v>
      </c>
      <c r="C91" s="4">
        <v>2</v>
      </c>
      <c r="D91" s="5">
        <v>1081637.2068</v>
      </c>
      <c r="E91" s="5">
        <v>23622</v>
      </c>
      <c r="F91" s="5"/>
    </row>
    <row r="92" spans="2:6" x14ac:dyDescent="0.2">
      <c r="B92" s="3">
        <v>45616</v>
      </c>
      <c r="C92" s="4">
        <v>4</v>
      </c>
      <c r="D92" s="5">
        <v>2710945.0580000002</v>
      </c>
      <c r="E92" s="5">
        <v>59138</v>
      </c>
      <c r="F92" s="5"/>
    </row>
    <row r="93" spans="2:6" x14ac:dyDescent="0.2">
      <c r="B93" s="3">
        <v>45618</v>
      </c>
      <c r="C93" s="4">
        <v>2</v>
      </c>
      <c r="D93" s="5">
        <v>759443.42889999994</v>
      </c>
      <c r="E93" s="5">
        <v>16393</v>
      </c>
      <c r="F93" s="5"/>
    </row>
    <row r="94" spans="2:6" x14ac:dyDescent="0.2">
      <c r="B94" s="3">
        <v>45622</v>
      </c>
      <c r="C94" s="4">
        <v>6</v>
      </c>
      <c r="D94" s="5">
        <v>2332694.7124000001</v>
      </c>
      <c r="E94" s="5">
        <v>50012</v>
      </c>
      <c r="F94" s="5"/>
    </row>
    <row r="95" spans="2:6" x14ac:dyDescent="0.2">
      <c r="B95" s="3">
        <v>45623</v>
      </c>
      <c r="C95" s="4">
        <v>1</v>
      </c>
      <c r="D95" s="5">
        <v>329146.04800000001</v>
      </c>
      <c r="E95" s="5">
        <v>7040</v>
      </c>
      <c r="F95" s="5"/>
    </row>
    <row r="96" spans="2:6" x14ac:dyDescent="0.2">
      <c r="B96" s="3">
        <v>45624</v>
      </c>
      <c r="C96" s="4">
        <v>1</v>
      </c>
      <c r="D96" s="5">
        <v>376717.41600000003</v>
      </c>
      <c r="E96" s="5">
        <v>8040</v>
      </c>
      <c r="F96" s="5"/>
    </row>
    <row r="97" spans="2:6" x14ac:dyDescent="0.2">
      <c r="B97" s="3">
        <v>45625</v>
      </c>
      <c r="C97" s="4">
        <v>11</v>
      </c>
      <c r="D97" s="5">
        <v>5539674.7650600001</v>
      </c>
      <c r="E97" s="5">
        <v>117083.7</v>
      </c>
      <c r="F97" s="5"/>
    </row>
    <row r="98" spans="2:6" x14ac:dyDescent="0.2">
      <c r="B98" s="3">
        <v>45629</v>
      </c>
      <c r="C98" s="4">
        <v>1</v>
      </c>
      <c r="D98" s="5">
        <v>1382479.1745</v>
      </c>
      <c r="E98" s="5">
        <v>28965</v>
      </c>
      <c r="F98" s="5"/>
    </row>
    <row r="99" spans="2:6" x14ac:dyDescent="0.2">
      <c r="B99" s="3">
        <v>45630</v>
      </c>
      <c r="C99" s="4">
        <v>2</v>
      </c>
      <c r="D99" s="5">
        <v>1408139.2600000002</v>
      </c>
      <c r="E99" s="5">
        <v>29425</v>
      </c>
      <c r="F99" s="5"/>
    </row>
    <row r="100" spans="2:6" x14ac:dyDescent="0.2">
      <c r="B100" s="3">
        <v>45631</v>
      </c>
      <c r="C100" s="4">
        <v>5</v>
      </c>
      <c r="D100" s="5">
        <v>2148433.9767</v>
      </c>
      <c r="E100" s="5">
        <v>44649</v>
      </c>
      <c r="F100" s="5"/>
    </row>
    <row r="101" spans="2:6" x14ac:dyDescent="0.2">
      <c r="B101" s="3">
        <v>45632</v>
      </c>
      <c r="C101" s="4">
        <v>4</v>
      </c>
      <c r="D101" s="5">
        <v>2694733.9665000001</v>
      </c>
      <c r="E101" s="5">
        <v>55761</v>
      </c>
      <c r="F101" s="5"/>
    </row>
    <row r="102" spans="2:6" x14ac:dyDescent="0.2">
      <c r="B102" s="3">
        <v>45635</v>
      </c>
      <c r="C102" s="4">
        <v>1</v>
      </c>
      <c r="D102" s="5">
        <v>625003.74300000002</v>
      </c>
      <c r="E102" s="5">
        <v>12810</v>
      </c>
      <c r="F102" s="5"/>
    </row>
    <row r="103" spans="2:6" x14ac:dyDescent="0.2">
      <c r="B103" s="3">
        <v>45636</v>
      </c>
      <c r="C103" s="4">
        <v>1</v>
      </c>
      <c r="D103" s="5">
        <v>860103.20000000007</v>
      </c>
      <c r="E103" s="5">
        <v>17600</v>
      </c>
      <c r="F103" s="5"/>
    </row>
    <row r="104" spans="2:6" x14ac:dyDescent="0.2">
      <c r="B104" s="3">
        <v>45637</v>
      </c>
      <c r="C104" s="4">
        <v>1</v>
      </c>
      <c r="D104" s="5">
        <v>793389.82050000003</v>
      </c>
      <c r="E104" s="5">
        <v>16155</v>
      </c>
      <c r="F104" s="5"/>
    </row>
    <row r="105" spans="2:6" x14ac:dyDescent="0.2">
      <c r="B105" s="3">
        <v>45639</v>
      </c>
      <c r="C105" s="4">
        <v>5</v>
      </c>
      <c r="D105" s="5">
        <v>3527512.4375999994</v>
      </c>
      <c r="E105" s="5">
        <v>70682</v>
      </c>
      <c r="F105" s="5"/>
    </row>
    <row r="106" spans="2:6" x14ac:dyDescent="0.2">
      <c r="B106" s="3">
        <v>45642</v>
      </c>
      <c r="C106" s="4">
        <v>1</v>
      </c>
      <c r="D106" s="5">
        <v>3523233</v>
      </c>
      <c r="E106" s="5">
        <v>70000</v>
      </c>
      <c r="F106" s="5"/>
    </row>
    <row r="107" spans="2:6" x14ac:dyDescent="0.2">
      <c r="B107" s="3">
        <v>45643</v>
      </c>
      <c r="C107" s="4">
        <v>3</v>
      </c>
      <c r="D107" s="5">
        <v>2462285.5930000003</v>
      </c>
      <c r="E107" s="5">
        <v>48883</v>
      </c>
      <c r="F107" s="5"/>
    </row>
    <row r="108" spans="2:6" x14ac:dyDescent="0.2">
      <c r="B108" s="3">
        <v>45644</v>
      </c>
      <c r="C108" s="4">
        <v>4</v>
      </c>
      <c r="D108" s="5">
        <v>3345418.9029000001</v>
      </c>
      <c r="E108" s="5">
        <v>66191</v>
      </c>
      <c r="F108" s="5"/>
    </row>
    <row r="109" spans="2:6" x14ac:dyDescent="0.2">
      <c r="B109" s="3">
        <v>45645</v>
      </c>
      <c r="C109" s="4">
        <v>2</v>
      </c>
      <c r="D109" s="5">
        <v>993765.61350000009</v>
      </c>
      <c r="E109" s="5">
        <v>19503</v>
      </c>
      <c r="F109" s="5"/>
    </row>
    <row r="110" spans="2:6" x14ac:dyDescent="0.2">
      <c r="B110" s="3">
        <v>45646</v>
      </c>
      <c r="C110" s="4">
        <v>1</v>
      </c>
      <c r="D110" s="5">
        <v>1266300.8640000001</v>
      </c>
      <c r="E110" s="5">
        <v>24660</v>
      </c>
      <c r="F110" s="5"/>
    </row>
    <row r="111" spans="2:6" x14ac:dyDescent="0.2">
      <c r="B111" s="3">
        <v>45649</v>
      </c>
      <c r="C111" s="4">
        <v>4</v>
      </c>
      <c r="D111" s="5">
        <v>2360265.1409999998</v>
      </c>
      <c r="E111" s="5">
        <v>45795</v>
      </c>
      <c r="F111" s="5"/>
    </row>
    <row r="112" spans="2:6" x14ac:dyDescent="0.2">
      <c r="B112" s="3">
        <v>45652</v>
      </c>
      <c r="C112" s="4">
        <v>5</v>
      </c>
      <c r="D112" s="5">
        <v>3478728.6</v>
      </c>
      <c r="E112" s="5">
        <v>67365</v>
      </c>
      <c r="F112" s="5"/>
    </row>
    <row r="113" spans="2:6" x14ac:dyDescent="0.2">
      <c r="B113" s="3">
        <v>45653</v>
      </c>
      <c r="C113" s="4">
        <v>1</v>
      </c>
      <c r="D113" s="5">
        <v>432452.32860000001</v>
      </c>
      <c r="E113" s="5">
        <v>8354</v>
      </c>
      <c r="F113" s="5"/>
    </row>
    <row r="114" spans="2:6" x14ac:dyDescent="0.2">
      <c r="B114" s="3">
        <v>45664</v>
      </c>
      <c r="C114" s="4">
        <v>4</v>
      </c>
      <c r="D114" s="5">
        <v>2824214.3</v>
      </c>
      <c r="E114" s="5">
        <v>53275</v>
      </c>
      <c r="F114" s="5"/>
    </row>
    <row r="115" spans="2:6" x14ac:dyDescent="0.2">
      <c r="B115" s="3">
        <v>45665</v>
      </c>
      <c r="C115" s="4">
        <v>2</v>
      </c>
      <c r="D115" s="5">
        <v>2139586.2464000001</v>
      </c>
      <c r="E115" s="5">
        <v>40316</v>
      </c>
      <c r="F115" s="5"/>
    </row>
    <row r="116" spans="2:6" x14ac:dyDescent="0.2">
      <c r="B116" s="3">
        <v>45667</v>
      </c>
      <c r="C116" s="4">
        <v>3</v>
      </c>
      <c r="D116" s="5">
        <v>1273012.1558000001</v>
      </c>
      <c r="E116" s="5">
        <v>23639</v>
      </c>
      <c r="F116" s="5"/>
    </row>
    <row r="117" spans="2:6" x14ac:dyDescent="0.2">
      <c r="B117" s="3">
        <v>45671</v>
      </c>
      <c r="C117" s="4">
        <v>1</v>
      </c>
      <c r="D117" s="5">
        <v>2516692.7609999999</v>
      </c>
      <c r="E117" s="5">
        <v>46710</v>
      </c>
      <c r="F117" s="5"/>
    </row>
    <row r="118" spans="2:6" x14ac:dyDescent="0.2">
      <c r="B118" s="3">
        <v>45673</v>
      </c>
      <c r="C118" s="4">
        <v>1</v>
      </c>
      <c r="D118" s="5">
        <v>802927.29920000001</v>
      </c>
      <c r="E118" s="5">
        <v>14768</v>
      </c>
      <c r="F118" s="5"/>
    </row>
    <row r="119" spans="2:6" x14ac:dyDescent="0.2">
      <c r="B119" s="3">
        <v>45674</v>
      </c>
      <c r="C119" s="4">
        <v>2</v>
      </c>
      <c r="D119" s="5">
        <v>1548558.04</v>
      </c>
      <c r="E119" s="5">
        <v>28279</v>
      </c>
      <c r="F119" s="5"/>
    </row>
    <row r="120" spans="2:6" x14ac:dyDescent="0.2">
      <c r="B120" s="3">
        <v>45677</v>
      </c>
      <c r="C120" s="4">
        <v>1</v>
      </c>
      <c r="D120" s="5">
        <v>451919.99899999995</v>
      </c>
      <c r="E120" s="5">
        <v>8230</v>
      </c>
      <c r="F120" s="5"/>
    </row>
    <row r="121" spans="2:6" x14ac:dyDescent="0.2">
      <c r="B121" s="3">
        <v>45679</v>
      </c>
      <c r="C121" s="4">
        <v>4</v>
      </c>
      <c r="D121" s="5">
        <v>1716619.4958000001</v>
      </c>
      <c r="E121" s="5">
        <v>31042</v>
      </c>
      <c r="F121" s="5"/>
    </row>
    <row r="122" spans="2:6" x14ac:dyDescent="0.2">
      <c r="B122" s="3">
        <v>45680</v>
      </c>
      <c r="C122" s="4">
        <v>6</v>
      </c>
      <c r="D122" s="5">
        <v>3770481.9403499998</v>
      </c>
      <c r="E122" s="5">
        <v>67618.5</v>
      </c>
      <c r="F122" s="5"/>
    </row>
    <row r="123" spans="2:6" x14ac:dyDescent="0.2">
      <c r="B123" s="3">
        <v>45684</v>
      </c>
      <c r="C123" s="4">
        <v>1</v>
      </c>
      <c r="D123" s="5">
        <v>459279.38540000003</v>
      </c>
      <c r="E123" s="5">
        <v>8107</v>
      </c>
      <c r="F123" s="5"/>
    </row>
    <row r="124" spans="2:6" x14ac:dyDescent="0.2">
      <c r="B124" s="3">
        <v>45685</v>
      </c>
      <c r="C124" s="4">
        <v>3</v>
      </c>
      <c r="D124" s="5">
        <v>2323997.1749999998</v>
      </c>
      <c r="E124" s="5">
        <v>40875</v>
      </c>
      <c r="F124" s="5"/>
    </row>
    <row r="125" spans="2:6" x14ac:dyDescent="0.2">
      <c r="B125" s="3">
        <v>45686</v>
      </c>
      <c r="C125" s="4">
        <v>2</v>
      </c>
      <c r="D125" s="5">
        <v>1659619.1910000001</v>
      </c>
      <c r="E125" s="5">
        <v>28965</v>
      </c>
      <c r="F125" s="5"/>
    </row>
    <row r="126" spans="2:6" x14ac:dyDescent="0.2">
      <c r="B126" s="3">
        <v>45688</v>
      </c>
      <c r="C126" s="4">
        <v>1</v>
      </c>
      <c r="D126" s="5">
        <v>299049.68939999997</v>
      </c>
      <c r="E126" s="5">
        <v>5159</v>
      </c>
      <c r="F126" s="5"/>
    </row>
    <row r="127" spans="2:6" x14ac:dyDescent="0.2">
      <c r="B127" s="3">
        <v>45691</v>
      </c>
      <c r="C127" s="4">
        <v>1</v>
      </c>
      <c r="D127" s="5">
        <v>1896614.9524000001</v>
      </c>
      <c r="E127" s="5">
        <v>32452</v>
      </c>
      <c r="F127" s="5"/>
    </row>
    <row r="128" spans="2:6" x14ac:dyDescent="0.2">
      <c r="B128" s="3">
        <v>45692</v>
      </c>
      <c r="C128" s="4">
        <v>3</v>
      </c>
      <c r="D128" s="5">
        <v>2399688.0767999999</v>
      </c>
      <c r="E128" s="5">
        <v>40992</v>
      </c>
      <c r="F128" s="5"/>
    </row>
    <row r="129" spans="2:6" x14ac:dyDescent="0.2">
      <c r="B129" s="3">
        <v>45693</v>
      </c>
      <c r="C129" s="4">
        <v>2</v>
      </c>
      <c r="D129" s="5">
        <v>542549.18640000001</v>
      </c>
      <c r="E129" s="5">
        <v>9228</v>
      </c>
      <c r="F129" s="5"/>
    </row>
    <row r="130" spans="2:6" x14ac:dyDescent="0.2">
      <c r="B130" s="3">
        <v>45694</v>
      </c>
      <c r="C130" s="4">
        <v>1</v>
      </c>
      <c r="D130" s="5">
        <v>1280779.1700000002</v>
      </c>
      <c r="E130" s="5">
        <v>21540</v>
      </c>
      <c r="F130" s="5"/>
    </row>
    <row r="131" spans="2:6" x14ac:dyDescent="0.2">
      <c r="B131" s="3">
        <v>45695</v>
      </c>
      <c r="C131" s="4">
        <v>5</v>
      </c>
      <c r="D131" s="5">
        <v>8659923.6664000005</v>
      </c>
      <c r="E131" s="5">
        <v>143992</v>
      </c>
      <c r="F131" s="5"/>
    </row>
    <row r="132" spans="2:6" x14ac:dyDescent="0.2">
      <c r="B132" s="3">
        <v>45698</v>
      </c>
      <c r="C132" s="4">
        <v>3</v>
      </c>
      <c r="D132" s="5">
        <v>6259939.4573999988</v>
      </c>
      <c r="E132" s="5">
        <v>103434</v>
      </c>
      <c r="F132" s="5"/>
    </row>
    <row r="133" spans="2:6" x14ac:dyDescent="0.2">
      <c r="B133" s="3">
        <v>45699</v>
      </c>
      <c r="C133" s="4">
        <v>2</v>
      </c>
      <c r="D133" s="5">
        <v>1773480.2404</v>
      </c>
      <c r="E133" s="5">
        <v>29293</v>
      </c>
      <c r="F133" s="5"/>
    </row>
    <row r="134" spans="2:6" x14ac:dyDescent="0.2">
      <c r="B134" s="3">
        <v>45700</v>
      </c>
      <c r="C134" s="4">
        <v>1</v>
      </c>
      <c r="D134" s="5">
        <v>1563532.236</v>
      </c>
      <c r="E134" s="5">
        <v>25620</v>
      </c>
      <c r="F134" s="5"/>
    </row>
    <row r="135" spans="2:6" x14ac:dyDescent="0.2">
      <c r="B135" s="3">
        <v>45701</v>
      </c>
      <c r="C135" s="4">
        <v>1</v>
      </c>
      <c r="D135" s="5">
        <v>1974734.1780000001</v>
      </c>
      <c r="E135" s="5">
        <v>32190</v>
      </c>
      <c r="F135" s="5"/>
    </row>
    <row r="136" spans="2:6" x14ac:dyDescent="0.2">
      <c r="B136" s="3">
        <v>45702</v>
      </c>
      <c r="C136" s="4">
        <v>1</v>
      </c>
      <c r="D136" s="5">
        <v>1494872.8859999999</v>
      </c>
      <c r="E136" s="5">
        <v>24180</v>
      </c>
      <c r="F136" s="5"/>
    </row>
    <row r="137" spans="2:6" x14ac:dyDescent="0.2">
      <c r="B137" s="3">
        <v>45706</v>
      </c>
      <c r="C137" s="4">
        <v>3</v>
      </c>
      <c r="D137" s="5">
        <v>3865221.9758000001</v>
      </c>
      <c r="E137" s="5">
        <v>62242</v>
      </c>
      <c r="F137" s="5"/>
    </row>
    <row r="138" spans="2:6" x14ac:dyDescent="0.2">
      <c r="B138" s="3">
        <v>45707</v>
      </c>
      <c r="C138" s="4">
        <v>1</v>
      </c>
      <c r="D138" s="5">
        <v>446476.81199999998</v>
      </c>
      <c r="E138" s="5">
        <v>7180</v>
      </c>
      <c r="F138" s="5"/>
    </row>
    <row r="139" spans="2:6" x14ac:dyDescent="0.2">
      <c r="B139" s="3">
        <v>45708</v>
      </c>
      <c r="C139" s="4">
        <v>5</v>
      </c>
      <c r="D139" s="5">
        <v>3781709.8179000001</v>
      </c>
      <c r="E139" s="5">
        <v>60497</v>
      </c>
      <c r="F139" s="5"/>
    </row>
    <row r="140" spans="2:6" x14ac:dyDescent="0.2">
      <c r="B140" s="3">
        <v>45709</v>
      </c>
      <c r="C140" s="4">
        <v>5</v>
      </c>
      <c r="D140" s="5">
        <v>2938975.8369999998</v>
      </c>
      <c r="E140" s="5">
        <v>46498</v>
      </c>
      <c r="F140" s="5"/>
    </row>
    <row r="141" spans="2:6" x14ac:dyDescent="0.2">
      <c r="B141" s="3">
        <v>45713</v>
      </c>
      <c r="C141" s="4">
        <v>2</v>
      </c>
      <c r="D141" s="5">
        <v>2928842.0064000003</v>
      </c>
      <c r="E141" s="5">
        <v>46128</v>
      </c>
      <c r="F141" s="5"/>
    </row>
    <row r="142" spans="2:6" x14ac:dyDescent="0.2">
      <c r="B142" s="3">
        <v>45714</v>
      </c>
      <c r="C142" s="4">
        <v>1</v>
      </c>
      <c r="D142" s="5">
        <v>792556.45799999998</v>
      </c>
      <c r="E142" s="5">
        <v>12380</v>
      </c>
      <c r="F142" s="5"/>
    </row>
    <row r="143" spans="2:6" x14ac:dyDescent="0.2">
      <c r="B143" s="3">
        <v>45891</v>
      </c>
      <c r="C143" s="4">
        <v>20</v>
      </c>
      <c r="D143" s="5">
        <v>588064.32000000018</v>
      </c>
      <c r="E143" s="5">
        <v>4180.7501777335428</v>
      </c>
      <c r="F143" s="5">
        <v>3600</v>
      </c>
    </row>
    <row r="144" spans="2:6" x14ac:dyDescent="0.2">
      <c r="B144" s="3">
        <v>45918</v>
      </c>
      <c r="C144" s="4">
        <v>20</v>
      </c>
      <c r="D144" s="5">
        <v>698217.2100000002</v>
      </c>
      <c r="E144" s="5">
        <v>4284.0768628160286</v>
      </c>
      <c r="F144" s="5">
        <v>3600</v>
      </c>
    </row>
    <row r="145" spans="2:14" x14ac:dyDescent="0.2">
      <c r="B145" s="3">
        <v>45932</v>
      </c>
      <c r="C145" s="4">
        <v>1</v>
      </c>
      <c r="D145" s="5">
        <v>8356831.4441</v>
      </c>
      <c r="E145" s="5">
        <v>46093</v>
      </c>
      <c r="F145" s="5"/>
    </row>
    <row r="146" spans="2:14" x14ac:dyDescent="0.2">
      <c r="B146" s="3">
        <v>45937</v>
      </c>
      <c r="C146" s="4">
        <v>2</v>
      </c>
      <c r="D146" s="5">
        <v>157969.36800000002</v>
      </c>
      <c r="E146" s="5">
        <v>843.45111012748771</v>
      </c>
      <c r="F146" s="5">
        <v>720</v>
      </c>
    </row>
    <row r="147" spans="2:14" x14ac:dyDescent="0.2">
      <c r="B147" s="3">
        <v>45952</v>
      </c>
      <c r="C147" s="4">
        <v>31</v>
      </c>
      <c r="D147" s="5">
        <v>1420209.7859999996</v>
      </c>
      <c r="E147" s="5">
        <v>6753.8182492599226</v>
      </c>
      <c r="F147" s="5">
        <v>5820</v>
      </c>
    </row>
    <row r="148" spans="2:14" x14ac:dyDescent="0.2">
      <c r="B148" s="3">
        <v>45953</v>
      </c>
      <c r="C148" s="4">
        <v>2</v>
      </c>
      <c r="D148" s="5">
        <v>93737.905999999988</v>
      </c>
      <c r="E148" s="5">
        <v>441.15339670760625</v>
      </c>
      <c r="F148" s="5">
        <v>380</v>
      </c>
    </row>
    <row r="149" spans="2:14" x14ac:dyDescent="0.2">
      <c r="B149" s="3">
        <v>45958</v>
      </c>
      <c r="C149" s="4">
        <v>1</v>
      </c>
      <c r="D149" s="5">
        <v>50780.800000000003</v>
      </c>
      <c r="E149" s="5">
        <v>232.75794105514052</v>
      </c>
      <c r="F149" s="5">
        <v>200</v>
      </c>
    </row>
    <row r="150" spans="2:14" x14ac:dyDescent="0.2">
      <c r="B150" s="3">
        <v>45979</v>
      </c>
      <c r="C150" s="4">
        <v>27</v>
      </c>
      <c r="D150" s="5">
        <v>1591267.7000000004</v>
      </c>
      <c r="E150" s="5">
        <v>6718.7767718900905</v>
      </c>
      <c r="F150" s="5">
        <v>5800</v>
      </c>
    </row>
    <row r="151" spans="2:14" x14ac:dyDescent="0.2">
      <c r="B151" s="3">
        <v>45980</v>
      </c>
      <c r="C151" s="4">
        <v>7</v>
      </c>
      <c r="D151" s="5">
        <v>364074.87599999999</v>
      </c>
      <c r="E151" s="5">
        <v>1531.331694360264</v>
      </c>
      <c r="F151" s="5">
        <v>1320</v>
      </c>
    </row>
    <row r="152" spans="2:14" x14ac:dyDescent="0.2">
      <c r="B152" s="3">
        <v>45981</v>
      </c>
      <c r="C152" s="4">
        <v>1</v>
      </c>
      <c r="D152" s="5">
        <v>49970.484000000004</v>
      </c>
      <c r="E152" s="5">
        <v>207.93232715090534</v>
      </c>
      <c r="F152" s="5">
        <v>180</v>
      </c>
    </row>
    <row r="153" spans="2:14" x14ac:dyDescent="0.2">
      <c r="B153" s="3">
        <v>45982</v>
      </c>
      <c r="C153" s="4">
        <v>1</v>
      </c>
      <c r="D153" s="5">
        <v>50117.093999999997</v>
      </c>
      <c r="E153" s="5">
        <v>207.45719394978019</v>
      </c>
      <c r="F153" s="5">
        <v>180</v>
      </c>
    </row>
    <row r="154" spans="2:14" x14ac:dyDescent="0.2">
      <c r="B154" s="3">
        <v>46000</v>
      </c>
      <c r="C154" s="4">
        <v>1</v>
      </c>
      <c r="D154" s="5">
        <v>25509999.59471</v>
      </c>
      <c r="E154" s="5">
        <v>98903.3</v>
      </c>
      <c r="F154" s="5"/>
    </row>
    <row r="155" spans="2:14" x14ac:dyDescent="0.2">
      <c r="B155" s="3">
        <v>46009</v>
      </c>
      <c r="C155" s="4">
        <v>28</v>
      </c>
      <c r="D155" s="5">
        <v>2068733.4479999999</v>
      </c>
      <c r="E155" s="5">
        <v>7399.8854926744543</v>
      </c>
      <c r="F155" s="5">
        <v>6300</v>
      </c>
    </row>
    <row r="156" spans="2:14" x14ac:dyDescent="0.2">
      <c r="B156" s="3">
        <v>46010</v>
      </c>
      <c r="C156" s="4">
        <v>3</v>
      </c>
      <c r="D156" s="5">
        <v>192090.2</v>
      </c>
      <c r="E156" s="5">
        <v>679.93450208273748</v>
      </c>
      <c r="F156" s="5">
        <v>580</v>
      </c>
    </row>
    <row r="157" spans="2:14" x14ac:dyDescent="0.2">
      <c r="B157" s="3">
        <v>46013</v>
      </c>
      <c r="C157" s="4">
        <v>2</v>
      </c>
      <c r="D157" s="5">
        <v>127072</v>
      </c>
      <c r="E157" s="5">
        <v>445.23802182462373</v>
      </c>
      <c r="F157" s="5">
        <v>380</v>
      </c>
      <c r="I157" s="6"/>
      <c r="J157" s="6"/>
      <c r="K157" s="6"/>
      <c r="L157" s="6"/>
    </row>
    <row r="158" spans="2:14" x14ac:dyDescent="0.2">
      <c r="B158" s="3">
        <v>46020</v>
      </c>
      <c r="C158" s="4">
        <v>1</v>
      </c>
      <c r="D158" s="5">
        <v>62600.111999999994</v>
      </c>
      <c r="E158" s="5">
        <v>212.22542367882281</v>
      </c>
      <c r="F158" s="5">
        <v>180</v>
      </c>
      <c r="I158" s="6"/>
      <c r="J158" s="24"/>
      <c r="K158" s="6"/>
      <c r="L158" s="24"/>
    </row>
    <row r="159" spans="2:14" x14ac:dyDescent="0.2">
      <c r="B159" s="3">
        <v>46042</v>
      </c>
      <c r="C159" s="4">
        <v>25</v>
      </c>
      <c r="D159" s="5">
        <v>1874293.1999999993</v>
      </c>
      <c r="E159" s="5">
        <v>5440.5067413704992</v>
      </c>
      <c r="F159" s="5">
        <v>4680</v>
      </c>
      <c r="I159" s="6"/>
      <c r="J159" s="6"/>
      <c r="K159" s="6"/>
      <c r="L159" s="6"/>
    </row>
    <row r="160" spans="2:14" x14ac:dyDescent="0.2">
      <c r="B160" s="3">
        <v>46043</v>
      </c>
      <c r="C160" s="4">
        <v>3</v>
      </c>
      <c r="D160" s="5">
        <v>228015.2</v>
      </c>
      <c r="E160" s="5">
        <v>661.85921857633707</v>
      </c>
      <c r="F160" s="5">
        <v>560</v>
      </c>
      <c r="I160" s="26">
        <f>SUM(C159:C177)</f>
        <v>133</v>
      </c>
      <c r="J160" s="26">
        <f t="shared" ref="J160:L160" si="0">SUM(D159:D177)</f>
        <v>15126744.161999995</v>
      </c>
      <c r="K160" s="26">
        <f t="shared" si="0"/>
        <v>35490.886404245757</v>
      </c>
      <c r="L160" s="26">
        <f t="shared" si="0"/>
        <v>30320</v>
      </c>
      <c r="M160" s="32"/>
      <c r="N160" s="32"/>
    </row>
    <row r="161" spans="2:12" x14ac:dyDescent="0.2">
      <c r="B161" s="3">
        <v>46044</v>
      </c>
      <c r="C161" s="4">
        <v>1</v>
      </c>
      <c r="D161" s="5">
        <v>73737</v>
      </c>
      <c r="E161" s="5">
        <v>210.7209728194893</v>
      </c>
      <c r="F161" s="5">
        <v>180</v>
      </c>
      <c r="I161" s="6"/>
      <c r="J161" s="6"/>
      <c r="K161" s="6"/>
      <c r="L161" s="6"/>
    </row>
    <row r="162" spans="2:12" x14ac:dyDescent="0.2">
      <c r="B162" s="3">
        <v>46048</v>
      </c>
      <c r="C162" s="4">
        <v>1</v>
      </c>
      <c r="D162" s="5">
        <v>83518</v>
      </c>
      <c r="E162" s="5">
        <v>234.89619544551471</v>
      </c>
      <c r="F162" s="5">
        <v>200</v>
      </c>
      <c r="I162" s="6"/>
      <c r="J162" s="6"/>
      <c r="K162" s="6"/>
      <c r="L162" s="6"/>
    </row>
    <row r="163" spans="2:12" x14ac:dyDescent="0.2">
      <c r="B163" s="21">
        <v>46058</v>
      </c>
      <c r="C163" s="4">
        <v>1</v>
      </c>
      <c r="D163" s="5">
        <v>80499.600000000006</v>
      </c>
      <c r="E163" s="5">
        <v>212.70407141396331</v>
      </c>
      <c r="F163" s="5">
        <v>180</v>
      </c>
      <c r="I163" s="6"/>
      <c r="J163" s="6"/>
      <c r="K163" s="6"/>
      <c r="L163" s="6"/>
    </row>
    <row r="164" spans="2:12" x14ac:dyDescent="0.2">
      <c r="B164" s="21">
        <v>46071</v>
      </c>
      <c r="C164" s="4">
        <v>24</v>
      </c>
      <c r="D164" s="5">
        <v>2125665.5999999992</v>
      </c>
      <c r="E164" s="5">
        <v>5362.8668755301269</v>
      </c>
      <c r="F164" s="5">
        <v>4520</v>
      </c>
      <c r="I164" s="6"/>
      <c r="J164" s="6"/>
      <c r="K164" s="6"/>
      <c r="L164" s="6"/>
    </row>
    <row r="165" spans="2:12" x14ac:dyDescent="0.2">
      <c r="B165" s="21">
        <v>46073</v>
      </c>
      <c r="C165" s="4">
        <v>7</v>
      </c>
      <c r="D165" s="5">
        <v>1229361.1200000001</v>
      </c>
      <c r="E165" s="5">
        <v>3055.5712500773607</v>
      </c>
      <c r="F165" s="5">
        <v>2600</v>
      </c>
      <c r="I165" s="6"/>
      <c r="J165" s="6"/>
      <c r="K165" s="6"/>
      <c r="L165" s="6"/>
    </row>
    <row r="166" spans="2:12" x14ac:dyDescent="0.2">
      <c r="B166" s="21">
        <v>46076</v>
      </c>
      <c r="C166" s="4">
        <v>1</v>
      </c>
      <c r="D166" s="5">
        <v>95342</v>
      </c>
      <c r="E166" s="5">
        <v>235.2080341076566</v>
      </c>
      <c r="F166" s="5">
        <v>200</v>
      </c>
    </row>
    <row r="167" spans="2:12" x14ac:dyDescent="0.2">
      <c r="B167" s="21">
        <v>46077</v>
      </c>
      <c r="C167" s="4">
        <v>2</v>
      </c>
      <c r="D167" s="5">
        <v>173088</v>
      </c>
      <c r="E167" s="5">
        <v>425.94463418952455</v>
      </c>
      <c r="F167" s="5">
        <v>360</v>
      </c>
    </row>
    <row r="168" spans="2:12" x14ac:dyDescent="0.2">
      <c r="B168" s="21">
        <v>46078</v>
      </c>
      <c r="C168" s="4">
        <v>1</v>
      </c>
      <c r="D168" s="5">
        <v>87105.600000000006</v>
      </c>
      <c r="E168" s="5">
        <v>211.89158367707759</v>
      </c>
      <c r="F168" s="5">
        <v>180</v>
      </c>
    </row>
    <row r="169" spans="2:12" x14ac:dyDescent="0.2">
      <c r="B169" s="3">
        <v>46098</v>
      </c>
      <c r="C169" s="4">
        <v>1</v>
      </c>
      <c r="D169" s="5">
        <v>92696.076000000001</v>
      </c>
      <c r="E169" s="5">
        <v>206.74078425652465</v>
      </c>
      <c r="F169" s="5">
        <v>180</v>
      </c>
    </row>
    <row r="170" spans="2:12" x14ac:dyDescent="0.2">
      <c r="B170" s="3">
        <v>46099</v>
      </c>
      <c r="C170" s="4">
        <v>26</v>
      </c>
      <c r="D170" s="5">
        <v>3602841.9479999975</v>
      </c>
      <c r="E170" s="5">
        <v>7979.5891361200811</v>
      </c>
      <c r="F170" s="5">
        <v>6920</v>
      </c>
    </row>
    <row r="171" spans="2:12" x14ac:dyDescent="0.2">
      <c r="B171" s="3">
        <v>46101</v>
      </c>
      <c r="C171" s="4">
        <v>1</v>
      </c>
      <c r="D171" s="5">
        <v>94411.44</v>
      </c>
      <c r="E171" s="5">
        <v>207.38158222199573</v>
      </c>
      <c r="F171" s="5">
        <v>180</v>
      </c>
    </row>
    <row r="172" spans="2:12" x14ac:dyDescent="0.2">
      <c r="B172" s="3">
        <v>46104</v>
      </c>
      <c r="C172" s="4">
        <v>3</v>
      </c>
      <c r="D172" s="5">
        <v>295564.864</v>
      </c>
      <c r="E172" s="5">
        <v>646.64313591818598</v>
      </c>
      <c r="F172" s="5">
        <v>560</v>
      </c>
    </row>
    <row r="173" spans="2:12" x14ac:dyDescent="0.2">
      <c r="B173" s="3">
        <v>46105</v>
      </c>
      <c r="C173" s="4">
        <v>2</v>
      </c>
      <c r="D173" s="5">
        <v>213382.6</v>
      </c>
      <c r="E173" s="5">
        <v>464.42798765922487</v>
      </c>
      <c r="F173" s="5">
        <v>400</v>
      </c>
    </row>
    <row r="174" spans="2:12" x14ac:dyDescent="0.2">
      <c r="B174" s="3">
        <v>46111</v>
      </c>
      <c r="C174" s="4">
        <v>2</v>
      </c>
      <c r="D174" s="5">
        <v>195818.86799999999</v>
      </c>
      <c r="E174" s="5">
        <v>415.13398759042815</v>
      </c>
      <c r="F174" s="5">
        <v>360</v>
      </c>
    </row>
    <row r="175" spans="2:12" x14ac:dyDescent="0.2">
      <c r="B175" s="3">
        <v>46132</v>
      </c>
      <c r="C175" s="4">
        <v>28</v>
      </c>
      <c r="D175" s="5">
        <v>4138792.1119999983</v>
      </c>
      <c r="E175" s="5">
        <v>8600.6647552656505</v>
      </c>
      <c r="F175" s="5">
        <v>7280</v>
      </c>
    </row>
    <row r="176" spans="2:12" x14ac:dyDescent="0.2">
      <c r="B176" s="3">
        <v>46133</v>
      </c>
      <c r="C176" s="4">
        <v>3</v>
      </c>
      <c r="D176" s="5">
        <v>340548.54000000004</v>
      </c>
      <c r="E176" s="5">
        <v>706.97387932586105</v>
      </c>
      <c r="F176" s="5">
        <v>600</v>
      </c>
    </row>
    <row r="177" spans="2:12" x14ac:dyDescent="0.2">
      <c r="B177" s="3">
        <v>46135</v>
      </c>
      <c r="C177" s="4">
        <v>1</v>
      </c>
      <c r="D177" s="5">
        <v>102062.39399999999</v>
      </c>
      <c r="E177" s="5">
        <v>211.16157868025658</v>
      </c>
      <c r="F177" s="5">
        <v>180</v>
      </c>
    </row>
    <row r="178" spans="2:12" x14ac:dyDescent="0.2">
      <c r="B178" s="21">
        <v>46139</v>
      </c>
      <c r="C178" s="4">
        <v>2</v>
      </c>
      <c r="D178" s="5">
        <v>204265.12</v>
      </c>
      <c r="E178" s="5">
        <v>421.39</v>
      </c>
      <c r="F178" s="5">
        <v>360</v>
      </c>
    </row>
    <row r="179" spans="2:12" x14ac:dyDescent="0.2">
      <c r="B179" s="3">
        <v>46161</v>
      </c>
      <c r="C179" s="4">
        <v>28</v>
      </c>
      <c r="D179" s="5">
        <v>3203638.03</v>
      </c>
      <c r="E179" s="5">
        <v>6185.08</v>
      </c>
      <c r="F179" s="5">
        <v>5320</v>
      </c>
    </row>
    <row r="180" spans="2:12" x14ac:dyDescent="0.2">
      <c r="B180" s="3">
        <v>46162</v>
      </c>
      <c r="C180" s="4">
        <v>3</v>
      </c>
      <c r="D180" s="5">
        <v>338327.47200000007</v>
      </c>
      <c r="E180" s="5">
        <v>649.48790415004999</v>
      </c>
      <c r="F180" s="5">
        <v>560</v>
      </c>
    </row>
    <row r="181" spans="2:12" x14ac:dyDescent="0.2">
      <c r="B181" s="3">
        <v>46167</v>
      </c>
      <c r="C181" s="4">
        <v>2</v>
      </c>
      <c r="D181" s="5">
        <v>221580.76</v>
      </c>
      <c r="E181" s="5">
        <v>417.68</v>
      </c>
      <c r="F181" s="5">
        <v>360</v>
      </c>
    </row>
    <row r="182" spans="2:12" x14ac:dyDescent="0.2">
      <c r="B182" s="3">
        <v>46191</v>
      </c>
      <c r="C182" s="4">
        <v>20</v>
      </c>
      <c r="D182" s="5">
        <v>2625321.1119999997</v>
      </c>
      <c r="E182" s="5">
        <v>4358.5918871374024</v>
      </c>
      <c r="F182" s="5">
        <v>3760</v>
      </c>
    </row>
    <row r="183" spans="2:12" x14ac:dyDescent="0.2">
      <c r="B183" s="3">
        <v>46192</v>
      </c>
      <c r="C183" s="4">
        <v>6</v>
      </c>
      <c r="D183" s="5">
        <v>808943.17</v>
      </c>
      <c r="E183" s="5">
        <v>1331.83</v>
      </c>
      <c r="F183" s="5">
        <v>1160</v>
      </c>
    </row>
    <row r="184" spans="2:12" x14ac:dyDescent="0.2">
      <c r="B184" s="3">
        <v>46205</v>
      </c>
      <c r="C184" s="4">
        <v>2</v>
      </c>
      <c r="D184" s="5">
        <v>1588086.4</v>
      </c>
      <c r="E184" s="5">
        <v>2482.5374404274235</v>
      </c>
      <c r="F184" s="5">
        <v>2180</v>
      </c>
    </row>
    <row r="185" spans="2:12" x14ac:dyDescent="0.2">
      <c r="B185" s="3">
        <v>46206</v>
      </c>
      <c r="C185" s="4">
        <v>1</v>
      </c>
      <c r="D185" s="5">
        <v>134517.6</v>
      </c>
      <c r="E185" s="5">
        <v>206.00803157743525</v>
      </c>
      <c r="F185" s="5">
        <v>180</v>
      </c>
    </row>
    <row r="186" spans="2:12" x14ac:dyDescent="0.2">
      <c r="B186" s="3">
        <v>46223</v>
      </c>
      <c r="C186" s="4">
        <v>24</v>
      </c>
      <c r="D186" s="5">
        <v>3844990.6319999998</v>
      </c>
      <c r="E186" s="5">
        <v>5217.5515768781988</v>
      </c>
      <c r="F186" s="5">
        <v>4560</v>
      </c>
    </row>
    <row r="187" spans="2:12" x14ac:dyDescent="0.2">
      <c r="B187" s="3">
        <v>46224</v>
      </c>
      <c r="C187" s="4">
        <v>2</v>
      </c>
      <c r="D187" s="5">
        <v>319469.76199999999</v>
      </c>
      <c r="E187" s="5">
        <v>433.33674971559157</v>
      </c>
      <c r="F187" s="5">
        <v>380</v>
      </c>
    </row>
    <row r="188" spans="2:12" x14ac:dyDescent="0.2">
      <c r="B188" s="3">
        <v>46225</v>
      </c>
      <c r="C188" s="4">
        <v>2</v>
      </c>
      <c r="D188" s="5">
        <v>487697.29200000002</v>
      </c>
      <c r="E188" s="5">
        <v>661.5247654029173</v>
      </c>
      <c r="F188" s="5">
        <v>580</v>
      </c>
    </row>
    <row r="189" spans="2:12" x14ac:dyDescent="0.2">
      <c r="B189" s="3">
        <v>46231</v>
      </c>
      <c r="C189" s="4">
        <v>1</v>
      </c>
      <c r="D189" s="5">
        <v>152055.68399999998</v>
      </c>
      <c r="E189" s="5">
        <v>204.7031968449557</v>
      </c>
      <c r="F189" s="5">
        <v>180</v>
      </c>
    </row>
    <row r="190" spans="2:12" x14ac:dyDescent="0.2">
      <c r="B190" s="3">
        <v>46232</v>
      </c>
      <c r="C190" s="4">
        <v>1</v>
      </c>
      <c r="D190" s="5">
        <v>507644.22000000003</v>
      </c>
      <c r="E190" s="5">
        <v>682.1099332138715</v>
      </c>
      <c r="F190" s="5">
        <v>600</v>
      </c>
    </row>
    <row r="191" spans="2:12" x14ac:dyDescent="0.2">
      <c r="B191" s="3">
        <v>46241</v>
      </c>
      <c r="C191" s="4">
        <v>1</v>
      </c>
      <c r="D191" s="5">
        <v>156940.992</v>
      </c>
      <c r="E191" s="5">
        <v>207.39959109738851</v>
      </c>
      <c r="F191" s="5">
        <v>180</v>
      </c>
      <c r="L191" s="19"/>
    </row>
    <row r="192" spans="2:12" x14ac:dyDescent="0.2">
      <c r="B192" s="3">
        <v>46244</v>
      </c>
      <c r="C192" s="4">
        <v>1</v>
      </c>
      <c r="D192" s="5">
        <v>157539.04200000002</v>
      </c>
      <c r="E192" s="5">
        <v>207.96118650274323</v>
      </c>
      <c r="F192" s="5">
        <v>180</v>
      </c>
    </row>
    <row r="193" spans="2:15" x14ac:dyDescent="0.2">
      <c r="B193" s="3">
        <v>46252</v>
      </c>
      <c r="C193" s="4">
        <v>17</v>
      </c>
      <c r="D193" s="5">
        <v>2867294.0799999991</v>
      </c>
      <c r="E193" s="5">
        <v>3707.8077491311724</v>
      </c>
      <c r="F193" s="5">
        <v>3200</v>
      </c>
    </row>
    <row r="194" spans="2:15" x14ac:dyDescent="0.2">
      <c r="B194" s="3">
        <v>46253</v>
      </c>
      <c r="C194" s="4">
        <v>3</v>
      </c>
      <c r="D194" s="5">
        <v>520737.39799999999</v>
      </c>
      <c r="E194" s="5">
        <v>671.62838646903356</v>
      </c>
      <c r="F194" s="5">
        <v>580</v>
      </c>
    </row>
    <row r="195" spans="2:15" x14ac:dyDescent="0.2">
      <c r="B195" s="34">
        <v>46254</v>
      </c>
      <c r="C195" s="35">
        <v>5</v>
      </c>
      <c r="D195" s="36">
        <v>1070062.3500000001</v>
      </c>
      <c r="E195" s="36">
        <v>1376.434511711296</v>
      </c>
      <c r="F195" s="5">
        <v>1180</v>
      </c>
    </row>
    <row r="196" spans="2:15" x14ac:dyDescent="0.2">
      <c r="B196" s="34"/>
      <c r="C196" s="35"/>
      <c r="D196" s="36"/>
      <c r="E196" s="36"/>
      <c r="F196" s="5"/>
    </row>
    <row r="197" spans="2:15" x14ac:dyDescent="0.2">
      <c r="B197" s="34"/>
      <c r="C197" s="35"/>
      <c r="D197" s="36"/>
      <c r="E197" s="36"/>
      <c r="F197" s="5"/>
    </row>
    <row r="198" spans="2:15" x14ac:dyDescent="0.2">
      <c r="B198" s="34"/>
      <c r="C198" s="35"/>
      <c r="D198" s="36"/>
      <c r="E198" s="36"/>
      <c r="F198" s="5"/>
    </row>
    <row r="199" spans="2:15" x14ac:dyDescent="0.2">
      <c r="B199" s="34"/>
      <c r="C199" s="35"/>
      <c r="D199" s="36"/>
      <c r="E199" s="36"/>
      <c r="F199" s="5"/>
    </row>
    <row r="200" spans="2:15" x14ac:dyDescent="0.2">
      <c r="B200" s="34"/>
      <c r="C200" s="35"/>
      <c r="D200" s="36"/>
      <c r="E200" s="36"/>
      <c r="F200" s="5"/>
    </row>
    <row r="201" spans="2:15" x14ac:dyDescent="0.2">
      <c r="B201" s="34"/>
      <c r="C201" s="35"/>
      <c r="D201" s="36"/>
      <c r="E201" s="36"/>
      <c r="F201" s="5"/>
      <c r="M201" s="19"/>
      <c r="N201" s="19"/>
      <c r="O201" s="19"/>
    </row>
    <row r="202" spans="2:15" x14ac:dyDescent="0.2">
      <c r="B202" s="34"/>
      <c r="C202" s="35"/>
      <c r="D202" s="36"/>
      <c r="E202" s="36"/>
      <c r="F202" s="5"/>
    </row>
    <row r="203" spans="2:15" x14ac:dyDescent="0.2">
      <c r="B203" s="34"/>
      <c r="C203" s="35"/>
      <c r="D203" s="36"/>
      <c r="E203" s="36"/>
      <c r="F203" s="5"/>
    </row>
    <row r="204" spans="2:15" x14ac:dyDescent="0.2">
      <c r="B204" s="34"/>
      <c r="C204" s="35"/>
      <c r="D204" s="36"/>
      <c r="E204" s="36"/>
      <c r="F204" s="5"/>
    </row>
    <row r="205" spans="2:15" x14ac:dyDescent="0.2">
      <c r="B205" s="34"/>
      <c r="C205" s="35"/>
      <c r="D205" s="36"/>
      <c r="E205" s="36"/>
      <c r="F205" s="5"/>
    </row>
    <row r="206" spans="2:15" x14ac:dyDescent="0.2">
      <c r="B206" s="34"/>
      <c r="C206" s="35"/>
      <c r="D206" s="36"/>
      <c r="E206" s="36"/>
      <c r="F206" s="5"/>
    </row>
    <row r="207" spans="2:15" x14ac:dyDescent="0.2">
      <c r="B207" s="34"/>
      <c r="C207" s="35"/>
      <c r="D207" s="36"/>
      <c r="E207" s="36"/>
      <c r="F207" s="5"/>
    </row>
    <row r="208" spans="2:15" x14ac:dyDescent="0.2">
      <c r="B208" s="34"/>
      <c r="C208" s="35"/>
      <c r="D208" s="36"/>
      <c r="E208" s="36"/>
      <c r="F208" s="5"/>
    </row>
    <row r="209" spans="2:6" x14ac:dyDescent="0.2">
      <c r="B209" s="34"/>
      <c r="C209" s="35"/>
      <c r="D209" s="36"/>
      <c r="E209" s="36"/>
      <c r="F209" s="5"/>
    </row>
    <row r="210" spans="2:6" x14ac:dyDescent="0.2">
      <c r="B210" s="34"/>
      <c r="C210" s="35"/>
      <c r="D210" s="36"/>
      <c r="E210" s="36"/>
      <c r="F210" s="5"/>
    </row>
    <row r="211" spans="2:6" x14ac:dyDescent="0.2">
      <c r="B211" s="34"/>
      <c r="C211" s="35"/>
      <c r="D211" s="36"/>
      <c r="E211" s="36"/>
      <c r="F211" s="5"/>
    </row>
    <row r="212" spans="2:6" x14ac:dyDescent="0.2">
      <c r="B212" s="34"/>
      <c r="C212" s="35"/>
      <c r="D212" s="36"/>
      <c r="E212" s="36"/>
      <c r="F212" s="5"/>
    </row>
    <row r="213" spans="2:6" x14ac:dyDescent="0.2">
      <c r="B213" s="34"/>
      <c r="C213" s="35"/>
      <c r="D213" s="36"/>
      <c r="E213" s="36"/>
      <c r="F213" s="5"/>
    </row>
    <row r="214" spans="2:6" x14ac:dyDescent="0.2">
      <c r="B214" s="34"/>
      <c r="C214" s="35"/>
      <c r="D214" s="36"/>
      <c r="E214" s="36"/>
      <c r="F214" s="5"/>
    </row>
    <row r="215" spans="2:6" x14ac:dyDescent="0.2">
      <c r="B215" s="34"/>
      <c r="C215" s="35"/>
      <c r="D215" s="36"/>
      <c r="E215" s="36"/>
      <c r="F215" s="5"/>
    </row>
    <row r="216" spans="2:6" x14ac:dyDescent="0.2">
      <c r="B216" s="34"/>
      <c r="C216" s="35"/>
      <c r="D216" s="36"/>
      <c r="E216" s="36"/>
      <c r="F216" s="5"/>
    </row>
    <row r="217" spans="2:6" x14ac:dyDescent="0.2">
      <c r="B217" s="34"/>
      <c r="C217" s="35"/>
      <c r="D217" s="36"/>
      <c r="E217" s="36"/>
      <c r="F217" s="5"/>
    </row>
    <row r="218" spans="2:6" x14ac:dyDescent="0.2">
      <c r="B218" s="34"/>
      <c r="C218" s="35"/>
      <c r="D218" s="36"/>
      <c r="E218" s="36"/>
      <c r="F218" s="5"/>
    </row>
    <row r="219" spans="2:6" x14ac:dyDescent="0.2">
      <c r="B219" s="34"/>
      <c r="C219" s="35"/>
      <c r="D219" s="36"/>
      <c r="E219" s="36"/>
      <c r="F219" s="5"/>
    </row>
    <row r="220" spans="2:6" x14ac:dyDescent="0.2">
      <c r="B220" s="34"/>
      <c r="C220" s="35"/>
      <c r="D220" s="36"/>
      <c r="E220" s="36"/>
      <c r="F220" s="5"/>
    </row>
    <row r="221" spans="2:6" x14ac:dyDescent="0.2">
      <c r="B221" s="34"/>
      <c r="C221" s="35"/>
      <c r="D221" s="36"/>
      <c r="E221" s="36"/>
      <c r="F221" s="5"/>
    </row>
    <row r="222" spans="2:6" x14ac:dyDescent="0.2">
      <c r="B222" s="34"/>
      <c r="C222" s="35"/>
      <c r="D222" s="36"/>
      <c r="E222" s="36"/>
      <c r="F222" s="5"/>
    </row>
    <row r="223" spans="2:6" x14ac:dyDescent="0.2">
      <c r="B223" s="34"/>
      <c r="C223" s="35"/>
      <c r="D223" s="36"/>
      <c r="E223" s="36"/>
      <c r="F223" s="5"/>
    </row>
    <row r="224" spans="2:6" x14ac:dyDescent="0.2">
      <c r="B224" s="34"/>
      <c r="C224" s="35"/>
      <c r="D224" s="36"/>
      <c r="E224" s="36"/>
      <c r="F224" s="5"/>
    </row>
    <row r="225" spans="2:6" x14ac:dyDescent="0.2">
      <c r="B225" s="34"/>
      <c r="C225" s="35"/>
      <c r="D225" s="36"/>
      <c r="E225" s="36"/>
      <c r="F225" s="5"/>
    </row>
    <row r="226" spans="2:6" x14ac:dyDescent="0.2">
      <c r="B226" s="34"/>
      <c r="C226" s="35"/>
      <c r="D226" s="36"/>
      <c r="E226" s="36"/>
      <c r="F226" s="5"/>
    </row>
    <row r="227" spans="2:6" x14ac:dyDescent="0.2">
      <c r="B227" s="45" t="s">
        <v>45</v>
      </c>
      <c r="C227" s="45"/>
      <c r="D227" s="45"/>
      <c r="E227" s="45"/>
    </row>
  </sheetData>
  <sortState xmlns:xlrd2="http://schemas.microsoft.com/office/spreadsheetml/2017/richdata2" ref="B15:F153">
    <sortCondition ref="B15:B153"/>
  </sortState>
  <mergeCells count="6">
    <mergeCell ref="B227:E227"/>
    <mergeCell ref="B10:E10"/>
    <mergeCell ref="B11:E11"/>
    <mergeCell ref="B12:E12"/>
    <mergeCell ref="B8:E8"/>
    <mergeCell ref="B9:E9"/>
  </mergeCells>
  <conditionalFormatting sqref="C13:E13">
    <cfRule type="containsText" dxfId="0" priority="1" operator="containsText" text="FALSO">
      <formula>NOT(ISERROR(SEARCH("FALSO",C13)))</formula>
    </cfRule>
  </conditionalFormatting>
  <pageMargins left="0.7" right="0.7" top="0.75" bottom="0.75" header="0.3" footer="0.3"/>
  <pageSetup orientation="portrait" verticalDpi="0" r:id="rId1"/>
  <ignoredErrors>
    <ignoredError sqref="I160:M160" formulaRange="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TOTAL </vt:lpstr>
      <vt:lpstr>Mercado Primario - Renta Fija</vt:lpstr>
      <vt:lpstr>Mercado Secundar - Renta Fija</vt:lpstr>
      <vt:lpstr>Mercado de Otros Bienes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Víctor José Enrique Quiñonez Valverde</dc:creator>
  <cp:lastModifiedBy>Julianny Carico</cp:lastModifiedBy>
  <dcterms:created xsi:type="dcterms:W3CDTF">2024-09-02T15:41:39Z</dcterms:created>
  <dcterms:modified xsi:type="dcterms:W3CDTF">2026-08-21T12:59:50Z</dcterms:modified>
</cp:coreProperties>
</file>